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<sst xmlns="http://schemas.openxmlformats.org/spreadsheetml/2006/main" count="101" uniqueCount="78">
  <si>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</si>
  <si>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 xml:space="preserve">Załącznik Nr 1 do uchwały Nr XIV/185/2012 Rady Miejskiej w Trzcińsku-Zdroju z dnia 24 maja 2012 roku
</t>
  </si>
  <si>
    <t>Wieloletnia prognoza finansowa
 Gminy Trzcińsko-Zdrój
na lata 2012 - 2021</t>
  </si>
  <si>
    <t>Lp.</t>
  </si>
  <si>
    <t>Wyszczególnienie</t>
  </si>
  <si>
    <t>1.</t>
  </si>
  <si>
    <t>Dochody ogółem</t>
  </si>
  <si>
    <t>Dochody bieżące</t>
  </si>
  <si>
    <t xml:space="preserve">w tym: </t>
  </si>
  <si>
    <t>środki z UE*</t>
  </si>
  <si>
    <t xml:space="preserve">Dochody majątkowe </t>
  </si>
  <si>
    <t>ze sprzedaży majątku</t>
  </si>
  <si>
    <t>2.</t>
  </si>
  <si>
    <t>Wydatki ogółem</t>
  </si>
  <si>
    <t>Wydatki bieżące</t>
  </si>
  <si>
    <t>wydatki bieżące bez wydatków na obsługę długu</t>
  </si>
  <si>
    <t xml:space="preserve">  w tym: </t>
  </si>
  <si>
    <t xml:space="preserve">z tytułu poręczeń i gwarancji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</si>
  <si>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</si>
  <si>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</si>
  <si>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</si>
  <si>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</si>
  <si>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</si>
  <si>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Wydatki majątkowe</t>
  </si>
  <si>
    <t>3.</t>
  </si>
  <si>
    <t>Wynik budżetu</t>
  </si>
  <si>
    <t>4.</t>
  </si>
  <si>
    <t>Dochody bieżące - wydatki bieżące</t>
  </si>
  <si>
    <t>5.</t>
  </si>
  <si>
    <t>Przychody budżetu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</si>
  <si>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</si>
  <si>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</si>
  <si>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</si>
  <si>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</si>
  <si>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</si>
  <si>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>6.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</si>
  <si>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</si>
  <si>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</si>
  <si>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</si>
  <si>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</si>
  <si>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7.</t>
  </si>
  <si>
    <t>Kwota długu</t>
  </si>
  <si>
    <t>w tym: dług spłacany wydatkami (zobowiązania wymagalne, umowy zaliczane do kategorii kredytów i pożyczek, itp.)</t>
  </si>
  <si>
    <t>8.</t>
  </si>
  <si>
    <t>Łączna kwota wyłączeń z art. 170 ust. 3 sufp</t>
  </si>
  <si>
    <t>9.</t>
  </si>
  <si>
    <t>Zadłużenie/dochody ogółem - max 60% z art. 170 sufp (bez wyłączeń)</t>
  </si>
  <si>
    <t>9a.</t>
  </si>
  <si>
    <t>Zadłużenie/dochody ogółem - max 60% z art. 170 sufp (po uwzględnieniu wyłączeń)</t>
  </si>
  <si>
    <t>10.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</si>
  <si>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</si>
  <si>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</si>
  <si>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</si>
  <si>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11.</t>
  </si>
  <si>
    <t xml:space="preserve">Kwota zobowiązań przypadających do spłaty w danym roku budżetowym, 
podlegająca doliczeniu zgodnie z art. 244 ufp (zobowiązania związku współtworzonego przez JST) </t>
  </si>
  <si>
    <t>12.</t>
  </si>
  <si>
    <t>Maksymalny dopuszczalny wskaźnik spłaty z art. 243 ufp</t>
  </si>
  <si>
    <t>13.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</si>
  <si>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</si>
  <si>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</si>
  <si>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</si>
  <si>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zgodny</t>
  </si>
  <si>
    <t>niezgodny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</si>
  <si>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</si>
  <si>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</si>
  <si>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</si>
  <si>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</si>
  <si>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</si>
  <si>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</si>
  <si>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</si>
  <si>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</si>
  <si>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</si>
  <si>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</si>
  <si>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16.</t>
  </si>
  <si>
    <t>Przeznaczenie nadwyżki wykonanej w poszczególnych latach objętych prognozą:</t>
  </si>
  <si>
    <t>Wartość przejętych zobowiązań</t>
  </si>
  <si>
    <t>w tym od spzoz</t>
  </si>
  <si>
    <t>* środki, o których mowa w art. 5 ust. 1 pkt 2 ustawy o finansach publicznych z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</si>
</sst>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[Red]\-#,##0\ "/>
    <numFmt numFmtId="166" formatCode="#,##0.00_ ;[Red]\-#,##0.00\ "/>
  </numFmts>
  <fonts count="19">
    <font>
      <sz val="10"/>
      <name val="Arial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i/>
      <sz val="8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8"/>
      <name val="Times New Roman"/>
      <family val="1"/>
    </font>
    <font>
      <b/>
      <sz val="20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22"/>
      <name val="Times New Roman"/>
      <family val="1"/>
    </font>
    <font>
      <sz val="8"/>
      <name val="Czcionka tekstu podstawowego"/>
      <family val="2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7" applyFont="1" applyFill="1" applyBorder="1" applyAlignment="1">
      <alignment horizontal="left" wrapText="1"/>
      <protection/>
    </xf>
    <xf numFmtId="0" fontId="2" fillId="0" borderId="0" xfId="17" applyFill="1">
      <alignment/>
      <protection/>
    </xf>
    <xf numFmtId="164" fontId="2" fillId="0" borderId="0" xfId="15" applyNumberFormat="1" applyFill="1" applyAlignment="1">
      <alignment/>
    </xf>
    <xf numFmtId="0" fontId="2" fillId="0" borderId="0" xfId="17" applyFill="1" applyAlignment="1">
      <alignment horizontal="center"/>
      <protection/>
    </xf>
    <xf numFmtId="0" fontId="4" fillId="0" borderId="0" xfId="19" applyFill="1">
      <alignment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0" borderId="2" xfId="18" applyNumberFormat="1" applyFont="1" applyFill="1" applyBorder="1" applyAlignment="1">
      <alignment vertical="center"/>
      <protection/>
    </xf>
    <xf numFmtId="49" fontId="6" fillId="0" borderId="3" xfId="18" applyNumberFormat="1" applyFont="1" applyFill="1" applyBorder="1" applyAlignment="1">
      <alignment vertical="center" wrapText="1"/>
      <protection/>
    </xf>
    <xf numFmtId="1" fontId="7" fillId="0" borderId="4" xfId="18" applyNumberFormat="1" applyFont="1" applyFill="1" applyBorder="1" applyAlignment="1">
      <alignment horizontal="center" vertical="center"/>
      <protection/>
    </xf>
    <xf numFmtId="164" fontId="7" fillId="0" borderId="4" xfId="15" applyNumberFormat="1" applyFont="1" applyFill="1" applyBorder="1" applyAlignment="1">
      <alignment horizontal="center" vertical="center"/>
    </xf>
    <xf numFmtId="0" fontId="8" fillId="0" borderId="0" xfId="17" applyFont="1" applyFill="1">
      <alignment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6" xfId="18" applyFont="1" applyFill="1" applyBorder="1" applyAlignment="1">
      <alignment vertical="center"/>
      <protection/>
    </xf>
    <xf numFmtId="0" fontId="6" fillId="0" borderId="7" xfId="18" applyFont="1" applyFill="1" applyBorder="1" applyAlignment="1">
      <alignment vertical="center" wrapText="1"/>
      <protection/>
    </xf>
    <xf numFmtId="165" fontId="7" fillId="0" borderId="8" xfId="18" applyNumberFormat="1" applyFont="1" applyFill="1" applyBorder="1" applyAlignment="1">
      <alignment vertical="center"/>
      <protection/>
    </xf>
    <xf numFmtId="164" fontId="7" fillId="0" borderId="8" xfId="15" applyNumberFormat="1" applyFont="1" applyFill="1" applyBorder="1" applyAlignment="1">
      <alignment vertical="center"/>
    </xf>
    <xf numFmtId="165" fontId="7" fillId="0" borderId="9" xfId="18" applyNumberFormat="1" applyFont="1" applyFill="1" applyBorder="1" applyAlignment="1">
      <alignment vertical="center"/>
      <protection/>
    </xf>
    <xf numFmtId="0" fontId="9" fillId="0" borderId="10" xfId="18" applyFont="1" applyFill="1" applyBorder="1" applyAlignment="1">
      <alignment horizontal="center" vertical="center"/>
      <protection/>
    </xf>
    <xf numFmtId="0" fontId="9" fillId="0" borderId="11" xfId="18" applyFont="1" applyFill="1" applyBorder="1" applyAlignment="1">
      <alignment vertical="center" wrapText="1"/>
      <protection/>
    </xf>
    <xf numFmtId="0" fontId="10" fillId="0" borderId="12" xfId="18" applyFont="1" applyFill="1" applyBorder="1" applyAlignment="1">
      <alignment horizontal="left" vertical="center" wrapText="1"/>
      <protection/>
    </xf>
    <xf numFmtId="165" fontId="11" fillId="0" borderId="13" xfId="18" applyNumberFormat="1" applyFont="1" applyFill="1" applyBorder="1" applyAlignment="1">
      <alignment vertical="center"/>
      <protection/>
    </xf>
    <xf numFmtId="164" fontId="11" fillId="0" borderId="13" xfId="15" applyNumberFormat="1" applyFont="1" applyFill="1" applyBorder="1" applyAlignment="1">
      <alignment vertical="center"/>
    </xf>
    <xf numFmtId="0" fontId="9" fillId="0" borderId="14" xfId="18" applyFont="1" applyFill="1" applyBorder="1" applyAlignment="1">
      <alignment horizontal="center" vertical="center"/>
      <protection/>
    </xf>
    <xf numFmtId="0" fontId="9" fillId="0" borderId="15" xfId="18" applyFont="1" applyFill="1" applyBorder="1" applyAlignment="1">
      <alignment vertical="center" wrapText="1"/>
      <protection/>
    </xf>
    <xf numFmtId="0" fontId="9" fillId="0" borderId="16" xfId="18" applyFont="1" applyFill="1" applyBorder="1" applyAlignment="1">
      <alignment horizontal="left" vertical="center" wrapText="1"/>
      <protection/>
    </xf>
    <xf numFmtId="165" fontId="11" fillId="0" borderId="17" xfId="18" applyNumberFormat="1" applyFont="1" applyFill="1" applyBorder="1" applyAlignment="1">
      <alignment vertical="center"/>
      <protection/>
    </xf>
    <xf numFmtId="164" fontId="11" fillId="0" borderId="17" xfId="15" applyNumberFormat="1" applyFont="1" applyFill="1" applyBorder="1" applyAlignment="1">
      <alignment vertical="center"/>
    </xf>
    <xf numFmtId="0" fontId="9" fillId="0" borderId="15" xfId="18" applyFont="1" applyFill="1" applyBorder="1" applyAlignment="1">
      <alignment horizontal="left" vertical="center" wrapText="1"/>
      <protection/>
    </xf>
    <xf numFmtId="0" fontId="10" fillId="0" borderId="16" xfId="18" applyFont="1" applyFill="1" applyBorder="1" applyAlignment="1">
      <alignment horizontal="left" vertical="center" wrapText="1"/>
      <protection/>
    </xf>
    <xf numFmtId="0" fontId="9" fillId="0" borderId="18" xfId="18" applyFont="1" applyFill="1" applyBorder="1" applyAlignment="1">
      <alignment horizontal="center" vertical="center"/>
      <protection/>
    </xf>
    <xf numFmtId="0" fontId="9" fillId="0" borderId="2" xfId="18" applyFont="1" applyFill="1" applyBorder="1" applyAlignment="1">
      <alignment vertical="center" wrapText="1"/>
      <protection/>
    </xf>
    <xf numFmtId="0" fontId="9" fillId="0" borderId="2" xfId="18" applyFont="1" applyFill="1" applyBorder="1" applyAlignment="1">
      <alignment horizontal="left" vertical="center" wrapText="1"/>
      <protection/>
    </xf>
    <xf numFmtId="0" fontId="9" fillId="0" borderId="16" xfId="18" applyFont="1" applyFill="1" applyBorder="1" applyAlignment="1">
      <alignment horizontal="left" vertical="center" wrapText="1"/>
      <protection/>
    </xf>
    <xf numFmtId="165" fontId="11" fillId="0" borderId="4" xfId="18" applyNumberFormat="1" applyFont="1" applyFill="1" applyBorder="1" applyAlignment="1">
      <alignment vertical="center"/>
      <protection/>
    </xf>
    <xf numFmtId="164" fontId="11" fillId="0" borderId="4" xfId="15" applyNumberFormat="1" applyFont="1" applyFill="1" applyBorder="1" applyAlignment="1">
      <alignment vertical="center"/>
    </xf>
    <xf numFmtId="0" fontId="10" fillId="0" borderId="3" xfId="18" applyFont="1" applyFill="1" applyBorder="1" applyAlignment="1">
      <alignment horizontal="left" vertical="center" wrapText="1"/>
      <protection/>
    </xf>
    <xf numFmtId="0" fontId="8" fillId="0" borderId="0" xfId="17" applyFont="1" applyFill="1" applyBorder="1">
      <alignment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11" xfId="18" applyFont="1" applyFill="1" applyBorder="1" applyAlignment="1">
      <alignment vertical="center" wrapText="1"/>
      <protection/>
    </xf>
    <xf numFmtId="0" fontId="9" fillId="0" borderId="11" xfId="18" applyFont="1" applyFill="1" applyBorder="1" applyAlignment="1">
      <alignment vertical="center"/>
      <protection/>
    </xf>
    <xf numFmtId="0" fontId="9" fillId="0" borderId="12" xfId="18" applyFont="1" applyFill="1" applyBorder="1" applyAlignment="1">
      <alignment vertical="center" wrapText="1"/>
      <protection/>
    </xf>
    <xf numFmtId="165" fontId="7" fillId="0" borderId="13" xfId="18" applyNumberFormat="1" applyFont="1" applyFill="1" applyBorder="1" applyAlignment="1">
      <alignment vertical="center"/>
      <protection/>
    </xf>
    <xf numFmtId="164" fontId="7" fillId="0" borderId="13" xfId="15" applyNumberFormat="1" applyFont="1" applyFill="1" applyBorder="1" applyAlignment="1">
      <alignment vertical="center"/>
    </xf>
    <xf numFmtId="0" fontId="6" fillId="0" borderId="14" xfId="18" applyFont="1" applyFill="1" applyBorder="1" applyAlignment="1">
      <alignment horizontal="center" vertical="center"/>
      <protection/>
    </xf>
    <xf numFmtId="0" fontId="6" fillId="0" borderId="15" xfId="18" applyFont="1" applyFill="1" applyBorder="1" applyAlignment="1">
      <alignment vertical="center" wrapText="1"/>
      <protection/>
    </xf>
    <xf numFmtId="0" fontId="12" fillId="0" borderId="15" xfId="17" applyFont="1" applyFill="1" applyBorder="1">
      <alignment/>
      <protection/>
    </xf>
    <xf numFmtId="0" fontId="9" fillId="0" borderId="16" xfId="18" applyFont="1" applyFill="1" applyBorder="1" applyAlignment="1">
      <alignment vertical="center" wrapText="1"/>
      <protection/>
    </xf>
    <xf numFmtId="165" fontId="7" fillId="0" borderId="17" xfId="18" applyNumberFormat="1" applyFont="1" applyFill="1" applyBorder="1" applyAlignment="1">
      <alignment vertical="center"/>
      <protection/>
    </xf>
    <xf numFmtId="164" fontId="7" fillId="0" borderId="17" xfId="15" applyNumberFormat="1" applyFont="1" applyFill="1" applyBorder="1" applyAlignment="1">
      <alignment vertical="center"/>
    </xf>
    <xf numFmtId="0" fontId="10" fillId="0" borderId="16" xfId="18" applyFont="1" applyFill="1" applyBorder="1" applyAlignment="1">
      <alignment horizontal="left" vertical="center" wrapText="1" indent="2"/>
      <protection/>
    </xf>
    <xf numFmtId="0" fontId="10" fillId="0" borderId="16" xfId="18" applyFont="1" applyFill="1" applyBorder="1" applyAlignment="1">
      <alignment horizontal="left" vertical="center" wrapText="1" indent="3"/>
      <protection/>
    </xf>
    <xf numFmtId="0" fontId="9" fillId="0" borderId="3" xfId="18" applyFont="1" applyFill="1" applyBorder="1" applyAlignment="1">
      <alignment vertical="center" wrapText="1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vertical="center" wrapText="1"/>
      <protection/>
    </xf>
    <xf numFmtId="0" fontId="9" fillId="0" borderId="16" xfId="18" applyFont="1" applyFill="1" applyBorder="1" applyAlignment="1">
      <alignment horizontal="left" vertical="center" wrapText="1" indent="2"/>
      <protection/>
    </xf>
    <xf numFmtId="0" fontId="9" fillId="0" borderId="15" xfId="18" applyFont="1" applyFill="1" applyBorder="1" applyAlignment="1">
      <alignment vertical="center"/>
      <protection/>
    </xf>
    <xf numFmtId="0" fontId="10" fillId="0" borderId="16" xfId="18" applyFont="1" applyFill="1" applyBorder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vertical="center"/>
      <protection/>
    </xf>
    <xf numFmtId="0" fontId="6" fillId="0" borderId="20" xfId="18" applyFont="1" applyFill="1" applyBorder="1" applyAlignment="1">
      <alignment vertical="center" wrapText="1"/>
      <protection/>
    </xf>
    <xf numFmtId="165" fontId="7" fillId="0" borderId="21" xfId="18" applyNumberFormat="1" applyFont="1" applyFill="1" applyBorder="1" applyAlignment="1">
      <alignment vertical="center"/>
      <protection/>
    </xf>
    <xf numFmtId="164" fontId="7" fillId="0" borderId="21" xfId="15" applyNumberFormat="1" applyFont="1" applyFill="1" applyBorder="1" applyAlignment="1">
      <alignment vertical="center"/>
    </xf>
    <xf numFmtId="0" fontId="6" fillId="0" borderId="22" xfId="18" applyFont="1" applyFill="1" applyBorder="1" applyAlignment="1">
      <alignment horizontal="center" vertical="center"/>
      <protection/>
    </xf>
    <xf numFmtId="0" fontId="13" fillId="0" borderId="23" xfId="18" applyFont="1" applyFill="1" applyBorder="1" applyAlignment="1">
      <alignment horizontal="left" vertical="center"/>
      <protection/>
    </xf>
    <xf numFmtId="0" fontId="6" fillId="0" borderId="23" xfId="18" applyFont="1" applyFill="1" applyBorder="1" applyAlignment="1">
      <alignment horizontal="left" vertical="center" wrapText="1"/>
      <protection/>
    </xf>
    <xf numFmtId="0" fontId="6" fillId="0" borderId="24" xfId="18" applyFont="1" applyFill="1" applyBorder="1" applyAlignment="1">
      <alignment horizontal="left" vertical="center" wrapText="1"/>
      <protection/>
    </xf>
    <xf numFmtId="165" fontId="7" fillId="0" borderId="25" xfId="18" applyNumberFormat="1" applyFont="1" applyFill="1" applyBorder="1" applyAlignment="1">
      <alignment vertical="center"/>
      <protection/>
    </xf>
    <xf numFmtId="164" fontId="7" fillId="0" borderId="25" xfId="15" applyNumberFormat="1" applyFont="1" applyFill="1" applyBorder="1" applyAlignment="1">
      <alignment vertical="center"/>
    </xf>
    <xf numFmtId="0" fontId="6" fillId="0" borderId="26" xfId="18" applyFont="1" applyFill="1" applyBorder="1" applyAlignment="1">
      <alignment horizontal="center" vertical="center"/>
      <protection/>
    </xf>
    <xf numFmtId="0" fontId="6" fillId="0" borderId="27" xfId="18" applyFont="1" applyFill="1" applyBorder="1" applyAlignment="1">
      <alignment vertical="center"/>
      <protection/>
    </xf>
    <xf numFmtId="0" fontId="6" fillId="0" borderId="28" xfId="18" applyFont="1" applyFill="1" applyBorder="1" applyAlignment="1">
      <alignment vertical="center" wrapText="1"/>
      <protection/>
    </xf>
    <xf numFmtId="165" fontId="7" fillId="0" borderId="29" xfId="18" applyNumberFormat="1" applyFont="1" applyFill="1" applyBorder="1" applyAlignment="1">
      <alignment vertical="center"/>
      <protection/>
    </xf>
    <xf numFmtId="164" fontId="7" fillId="0" borderId="29" xfId="15" applyNumberFormat="1" applyFont="1" applyFill="1" applyBorder="1" applyAlignment="1">
      <alignment vertical="center"/>
    </xf>
    <xf numFmtId="0" fontId="12" fillId="0" borderId="15" xfId="17" applyFont="1" applyFill="1" applyBorder="1" applyAlignment="1">
      <alignment/>
      <protection/>
    </xf>
    <xf numFmtId="0" fontId="6" fillId="0" borderId="16" xfId="18" applyFont="1" applyFill="1" applyBorder="1" applyAlignment="1">
      <alignment vertical="center" wrapText="1"/>
      <protection/>
    </xf>
    <xf numFmtId="0" fontId="12" fillId="0" borderId="2" xfId="17" applyFont="1" applyFill="1" applyBorder="1" applyAlignment="1">
      <alignment/>
      <protection/>
    </xf>
    <xf numFmtId="0" fontId="9" fillId="0" borderId="2" xfId="18" applyFont="1" applyFill="1" applyBorder="1" applyAlignment="1">
      <alignment vertical="center"/>
      <protection/>
    </xf>
    <xf numFmtId="165" fontId="7" fillId="0" borderId="4" xfId="18" applyNumberFormat="1" applyFont="1" applyFill="1" applyBorder="1" applyAlignment="1">
      <alignment vertical="center"/>
      <protection/>
    </xf>
    <xf numFmtId="164" fontId="7" fillId="0" borderId="4" xfId="15" applyNumberFormat="1" applyFont="1" applyFill="1" applyBorder="1" applyAlignment="1">
      <alignment vertical="center"/>
    </xf>
    <xf numFmtId="0" fontId="9" fillId="0" borderId="12" xfId="18" applyFont="1" applyFill="1" applyBorder="1" applyAlignment="1">
      <alignment horizontal="left" vertical="center" wrapText="1"/>
      <protection/>
    </xf>
    <xf numFmtId="0" fontId="9" fillId="0" borderId="16" xfId="18" applyFont="1" applyFill="1" applyBorder="1" applyAlignment="1">
      <alignment horizontal="left" vertical="center" wrapText="1" indent="2"/>
      <protection/>
    </xf>
    <xf numFmtId="0" fontId="12" fillId="0" borderId="2" xfId="17" applyFont="1" applyFill="1" applyBorder="1">
      <alignment/>
      <protection/>
    </xf>
    <xf numFmtId="0" fontId="6" fillId="0" borderId="3" xfId="18" applyFont="1" applyFill="1" applyBorder="1" applyAlignment="1">
      <alignment vertical="center" wrapText="1"/>
      <protection/>
    </xf>
    <xf numFmtId="0" fontId="6" fillId="0" borderId="11" xfId="18" applyFont="1" applyFill="1" applyBorder="1" applyAlignment="1">
      <alignment vertical="center"/>
      <protection/>
    </xf>
    <xf numFmtId="166" fontId="14" fillId="0" borderId="13" xfId="18" applyNumberFormat="1" applyFont="1" applyFill="1" applyBorder="1" applyAlignment="1">
      <alignment vertical="center"/>
      <protection/>
    </xf>
    <xf numFmtId="166" fontId="7" fillId="0" borderId="13" xfId="18" applyNumberFormat="1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horizontal="left" vertical="center" wrapText="1"/>
      <protection/>
    </xf>
    <xf numFmtId="165" fontId="11" fillId="0" borderId="17" xfId="15" applyNumberFormat="1" applyFont="1" applyFill="1" applyBorder="1" applyAlignment="1">
      <alignment vertical="center"/>
    </xf>
    <xf numFmtId="0" fontId="6" fillId="0" borderId="17" xfId="18" applyFont="1" applyFill="1" applyBorder="1" applyAlignment="1">
      <alignment horizontal="center" vertical="center"/>
      <protection/>
    </xf>
    <xf numFmtId="0" fontId="9" fillId="0" borderId="17" xfId="18" applyFont="1" applyFill="1" applyBorder="1" applyAlignment="1">
      <alignment horizontal="left" vertical="center" wrapText="1"/>
      <protection/>
    </xf>
    <xf numFmtId="10" fontId="7" fillId="0" borderId="17" xfId="18" applyNumberFormat="1" applyFont="1" applyFill="1" applyBorder="1" applyAlignment="1">
      <alignment vertical="center"/>
      <protection/>
    </xf>
    <xf numFmtId="10" fontId="15" fillId="2" borderId="17" xfId="18" applyNumberFormat="1" applyFont="1" applyFill="1" applyBorder="1" applyAlignment="1">
      <alignment vertical="center"/>
      <protection/>
    </xf>
    <xf numFmtId="164" fontId="15" fillId="2" borderId="17" xfId="15" applyNumberFormat="1" applyFont="1" applyFill="1" applyBorder="1" applyAlignment="1">
      <alignment vertical="center"/>
    </xf>
    <xf numFmtId="166" fontId="7" fillId="0" borderId="17" xfId="18" applyNumberFormat="1" applyFont="1" applyFill="1" applyBorder="1" applyAlignment="1">
      <alignment vertical="center"/>
      <protection/>
    </xf>
    <xf numFmtId="166" fontId="16" fillId="0" borderId="17" xfId="18" applyNumberFormat="1" applyFont="1" applyFill="1" applyBorder="1" applyAlignment="1">
      <alignment vertical="center"/>
      <protection/>
    </xf>
    <xf numFmtId="164" fontId="16" fillId="0" borderId="17" xfId="15" applyNumberFormat="1" applyFont="1" applyFill="1" applyBorder="1" applyAlignment="1">
      <alignment vertical="center"/>
    </xf>
    <xf numFmtId="0" fontId="9" fillId="0" borderId="30" xfId="18" applyFont="1" applyFill="1" applyBorder="1" applyAlignment="1">
      <alignment horizontal="left" vertical="center" wrapText="1"/>
      <protection/>
    </xf>
    <xf numFmtId="0" fontId="7" fillId="0" borderId="17" xfId="18" applyFont="1" applyFill="1" applyBorder="1" applyAlignment="1">
      <alignment horizontal="center" vertical="center" wrapText="1"/>
      <protection/>
    </xf>
    <xf numFmtId="164" fontId="7" fillId="0" borderId="17" xfId="15" applyNumberFormat="1" applyFont="1" applyFill="1" applyBorder="1" applyAlignment="1">
      <alignment horizontal="center" vertical="center" wrapText="1"/>
    </xf>
    <xf numFmtId="0" fontId="6" fillId="0" borderId="31" xfId="18" applyFont="1" applyFill="1" applyBorder="1" applyAlignment="1">
      <alignment horizontal="left" vertical="center"/>
      <protection/>
    </xf>
    <xf numFmtId="0" fontId="9" fillId="0" borderId="32" xfId="18" applyFont="1" applyFill="1" applyBorder="1" applyAlignment="1">
      <alignment horizontal="center" vertical="center"/>
      <protection/>
    </xf>
    <xf numFmtId="0" fontId="9" fillId="0" borderId="33" xfId="18" applyFont="1" applyFill="1" applyBorder="1" applyAlignment="1">
      <alignment vertical="center" wrapText="1"/>
      <protection/>
    </xf>
    <xf numFmtId="0" fontId="9" fillId="0" borderId="33" xfId="18" applyFont="1" applyFill="1" applyBorder="1" applyAlignment="1">
      <alignment horizontal="left" vertical="center"/>
      <protection/>
    </xf>
    <xf numFmtId="0" fontId="12" fillId="0" borderId="34" xfId="17" applyFont="1" applyFill="1" applyBorder="1" applyAlignment="1">
      <alignment wrapText="1"/>
      <protection/>
    </xf>
    <xf numFmtId="165" fontId="11" fillId="0" borderId="35" xfId="18" applyNumberFormat="1" applyFont="1" applyFill="1" applyBorder="1" applyAlignment="1">
      <alignment vertical="center"/>
      <protection/>
    </xf>
    <xf numFmtId="0" fontId="6" fillId="0" borderId="31" xfId="17" applyFont="1" applyFill="1" applyBorder="1" applyAlignment="1">
      <alignment horizontal="center" vertical="top"/>
      <protection/>
    </xf>
    <xf numFmtId="0" fontId="6" fillId="0" borderId="13" xfId="17" applyFont="1" applyFill="1" applyBorder="1" applyAlignment="1">
      <alignment horizontal="left" vertical="top" wrapText="1"/>
      <protection/>
    </xf>
    <xf numFmtId="0" fontId="13" fillId="0" borderId="26" xfId="18" applyFont="1" applyFill="1" applyBorder="1" applyAlignment="1">
      <alignment horizontal="center" vertical="center"/>
      <protection/>
    </xf>
    <xf numFmtId="0" fontId="13" fillId="0" borderId="27" xfId="18" applyFont="1" applyFill="1" applyBorder="1" applyAlignment="1">
      <alignment vertical="center"/>
      <protection/>
    </xf>
    <xf numFmtId="0" fontId="10" fillId="0" borderId="27" xfId="18" applyFont="1" applyFill="1" applyBorder="1" applyAlignment="1">
      <alignment horizontal="left" vertical="center"/>
      <protection/>
    </xf>
    <xf numFmtId="0" fontId="17" fillId="0" borderId="28" xfId="17" applyFont="1" applyFill="1" applyBorder="1" applyAlignment="1">
      <alignment wrapText="1"/>
      <protection/>
    </xf>
    <xf numFmtId="165" fontId="18" fillId="0" borderId="21" xfId="18" applyNumberFormat="1" applyFont="1" applyFill="1" applyBorder="1" applyAlignment="1">
      <alignment vertical="center"/>
      <protection/>
    </xf>
    <xf numFmtId="0" fontId="10" fillId="0" borderId="32" xfId="18" applyFont="1" applyFill="1" applyBorder="1" applyAlignment="1">
      <alignment horizontal="center" vertical="center"/>
      <protection/>
    </xf>
    <xf numFmtId="0" fontId="10" fillId="0" borderId="33" xfId="18" applyFont="1" applyFill="1" applyBorder="1" applyAlignment="1">
      <alignment vertical="center"/>
      <protection/>
    </xf>
    <xf numFmtId="0" fontId="10" fillId="0" borderId="36" xfId="18" applyFont="1" applyFill="1" applyBorder="1" applyAlignment="1">
      <alignment horizontal="left" vertical="center" wrapText="1"/>
      <protection/>
    </xf>
    <xf numFmtId="166" fontId="18" fillId="0" borderId="35" xfId="18" applyNumberFormat="1" applyFont="1" applyFill="1" applyBorder="1" applyAlignment="1">
      <alignment vertical="center"/>
      <protection/>
    </xf>
    <xf numFmtId="164" fontId="18" fillId="0" borderId="35" xfId="15" applyNumberFormat="1" applyFont="1" applyFill="1" applyBorder="1" applyAlignment="1">
      <alignment vertical="center"/>
    </xf>
    <xf numFmtId="0" fontId="10" fillId="0" borderId="0" xfId="18" applyFont="1" applyFill="1" applyBorder="1" applyAlignment="1">
      <alignment horizontal="right" vertical="center"/>
      <protection/>
    </xf>
    <xf numFmtId="0" fontId="10" fillId="0" borderId="0" xfId="18" applyFont="1" applyFill="1" applyBorder="1" applyAlignment="1">
      <alignment vertical="center" wrapText="1"/>
      <protection/>
    </xf>
    <xf numFmtId="0" fontId="10" fillId="0" borderId="0" xfId="18" applyFont="1" applyFill="1" applyBorder="1" applyAlignment="1">
      <alignment horizontal="left" vertical="center" wrapText="1"/>
      <protection/>
    </xf>
    <xf numFmtId="165" fontId="11" fillId="0" borderId="0" xfId="18" applyNumberFormat="1" applyFont="1" applyFill="1" applyBorder="1" applyAlignment="1">
      <alignment vertical="center"/>
      <protection/>
    </xf>
    <xf numFmtId="164" fontId="11" fillId="0" borderId="0" xfId="15" applyNumberFormat="1" applyFont="1" applyFill="1" applyBorder="1" applyAlignment="1">
      <alignment vertical="center"/>
    </xf>
    <xf numFmtId="0" fontId="11" fillId="0" borderId="0" xfId="18" applyFont="1" applyFill="1" applyBorder="1" applyAlignment="1">
      <alignment horizontal="right" vertical="center"/>
      <protection/>
    </xf>
    <xf numFmtId="0" fontId="11" fillId="0" borderId="0" xfId="18" applyFont="1" applyFill="1" applyBorder="1" applyAlignment="1">
      <alignment vertical="center" wrapText="1"/>
      <protection/>
    </xf>
    <xf numFmtId="0" fontId="11" fillId="0" borderId="0" xfId="18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6 2" xfId="18"/>
    <cellStyle name="Normalny_Prognoza i kredyty-tabele 2003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12\WPF%202012-2021%20Budzet%202012w%20zl(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inwestycyjne ogółem (2)"/>
      <sheetName val="WPF 2011-2020"/>
      <sheetName val="Przedsięwzięcia"/>
      <sheetName val="Kredyty"/>
      <sheetName val="Zadania inwestycyjne ogółem"/>
      <sheetName val="Zadania dofinanowane"/>
      <sheetName val="WPF 2012-2021 Projekt"/>
    </sheetNames>
    <sheetDataSet>
      <sheetData sheetId="1">
        <row r="7">
          <cell r="D7">
            <v>15753498.22</v>
          </cell>
          <cell r="E7">
            <v>15779857</v>
          </cell>
          <cell r="F7">
            <v>16332151.995</v>
          </cell>
          <cell r="G7">
            <v>16903777.314825</v>
          </cell>
          <cell r="H7">
            <v>17495409.52084387</v>
          </cell>
          <cell r="I7">
            <v>18107748.854073405</v>
          </cell>
          <cell r="J7">
            <v>18741520.063965973</v>
          </cell>
          <cell r="K7">
            <v>19397473.26620478</v>
          </cell>
          <cell r="L7">
            <v>20076384.83052195</v>
          </cell>
          <cell r="M7">
            <v>20779058.299590215</v>
          </cell>
        </row>
        <row r="8">
          <cell r="D8">
            <v>2303304</v>
          </cell>
          <cell r="E8">
            <v>2056000</v>
          </cell>
          <cell r="F8">
            <v>2475000</v>
          </cell>
          <cell r="G8">
            <v>300000</v>
          </cell>
          <cell r="H8">
            <v>50000</v>
          </cell>
          <cell r="I8">
            <v>40000</v>
          </cell>
          <cell r="J8">
            <v>30000</v>
          </cell>
          <cell r="K8">
            <v>20000</v>
          </cell>
          <cell r="L8">
            <v>10000</v>
          </cell>
          <cell r="M8">
            <v>10000</v>
          </cell>
        </row>
        <row r="9">
          <cell r="D9">
            <v>650000</v>
          </cell>
          <cell r="E9">
            <v>460000</v>
          </cell>
          <cell r="F9">
            <v>425000</v>
          </cell>
          <cell r="G9">
            <v>300000</v>
          </cell>
          <cell r="H9">
            <v>50000</v>
          </cell>
          <cell r="I9">
            <v>40000</v>
          </cell>
          <cell r="J9">
            <v>30000</v>
          </cell>
          <cell r="K9">
            <v>20000</v>
          </cell>
          <cell r="L9">
            <v>10000</v>
          </cell>
          <cell r="M9">
            <v>10000</v>
          </cell>
        </row>
        <row r="10">
          <cell r="D10">
            <v>15501618</v>
          </cell>
          <cell r="E10">
            <v>14918604</v>
          </cell>
          <cell r="F10">
            <v>15241189</v>
          </cell>
          <cell r="G10">
            <v>15515530.402</v>
          </cell>
          <cell r="H10">
            <v>15825841.01004</v>
          </cell>
          <cell r="I10">
            <v>16142357.830240801</v>
          </cell>
          <cell r="J10">
            <v>16465204.986845618</v>
          </cell>
          <cell r="K10">
            <v>16794509.08658253</v>
          </cell>
          <cell r="L10">
            <v>17130399.268314183</v>
          </cell>
          <cell r="M10">
            <v>17473007.253680468</v>
          </cell>
        </row>
        <row r="11">
          <cell r="E11">
            <v>7640346.36</v>
          </cell>
          <cell r="F11">
            <v>7869556.7508000005</v>
          </cell>
          <cell r="G11">
            <v>8105643.453324</v>
          </cell>
          <cell r="H11">
            <v>8348812.75692372</v>
          </cell>
          <cell r="I11">
            <v>8599277.139631432</v>
          </cell>
          <cell r="J11">
            <v>8857255.453820374</v>
          </cell>
          <cell r="K11">
            <v>9122973.117434986</v>
          </cell>
          <cell r="L11">
            <v>9396662.310958035</v>
          </cell>
          <cell r="M11">
            <v>9678562.180286776</v>
          </cell>
        </row>
        <row r="12">
          <cell r="D12">
            <v>1943500</v>
          </cell>
          <cell r="E12">
            <v>1982370</v>
          </cell>
          <cell r="F12">
            <v>2022017.4000000001</v>
          </cell>
          <cell r="G12">
            <v>2062457.7480000001</v>
          </cell>
          <cell r="H12">
            <v>2103706.90296</v>
          </cell>
          <cell r="I12">
            <v>2145781.0410192003</v>
          </cell>
          <cell r="J12">
            <v>2188696.6618395844</v>
          </cell>
          <cell r="K12">
            <v>2232470.595076376</v>
          </cell>
          <cell r="L12">
            <v>2277120.0069779037</v>
          </cell>
          <cell r="M12">
            <v>2322662.407117462</v>
          </cell>
        </row>
        <row r="15">
          <cell r="D15">
            <v>18758</v>
          </cell>
        </row>
        <row r="22">
          <cell r="D22">
            <v>445053</v>
          </cell>
          <cell r="E22">
            <v>1294706</v>
          </cell>
          <cell r="F22">
            <v>1812253</v>
          </cell>
          <cell r="G22">
            <v>299883</v>
          </cell>
          <cell r="H22">
            <v>576883</v>
          </cell>
          <cell r="I22">
            <v>846883</v>
          </cell>
          <cell r="J22">
            <v>1166883</v>
          </cell>
          <cell r="K22">
            <v>1266883</v>
          </cell>
          <cell r="L22">
            <v>1382910</v>
          </cell>
          <cell r="M22">
            <v>396807</v>
          </cell>
        </row>
        <row r="23">
          <cell r="E23">
            <v>562547</v>
          </cell>
          <cell r="F23">
            <v>503710.025</v>
          </cell>
          <cell r="G23">
            <v>415599.24000000005</v>
          </cell>
          <cell r="H23">
            <v>394607.43000000005</v>
          </cell>
          <cell r="I23">
            <v>354225.62000000005</v>
          </cell>
          <cell r="J23">
            <v>294943.81000000006</v>
          </cell>
          <cell r="K23">
            <v>213262.00000000003</v>
          </cell>
          <cell r="L23">
            <v>124580.19000000002</v>
          </cell>
          <cell r="M23">
            <v>27776.49</v>
          </cell>
        </row>
        <row r="26">
          <cell r="D26">
            <v>6153301</v>
          </cell>
          <cell r="E26">
            <v>1060000</v>
          </cell>
          <cell r="F26">
            <v>1250000</v>
          </cell>
          <cell r="G26">
            <v>550000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5764500</v>
          </cell>
          <cell r="E27">
            <v>710000</v>
          </cell>
          <cell r="F27">
            <v>1250000</v>
          </cell>
          <cell r="G27">
            <v>550000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4119260</v>
          </cell>
        </row>
        <row r="31">
          <cell r="D31">
            <v>9044091</v>
          </cell>
        </row>
        <row r="32">
          <cell r="E32">
            <v>3154153</v>
          </cell>
        </row>
        <row r="36">
          <cell r="D36">
            <v>0.07502824670792733</v>
          </cell>
          <cell r="E36">
            <v>0.05030057576698041</v>
          </cell>
          <cell r="F36">
            <v>0.03593332307520713</v>
          </cell>
          <cell r="G36">
            <v>0.04286199888209603</v>
          </cell>
          <cell r="H36">
            <v>0.05677863583749915</v>
          </cell>
          <cell r="I36">
            <v>0.0677712586324861</v>
          </cell>
          <cell r="J36">
            <v>0.08015853122164072</v>
          </cell>
          <cell r="K36">
            <v>0.09121694989964042</v>
          </cell>
          <cell r="L36">
            <v>0.10741147245816024</v>
          </cell>
          <cell r="M36">
            <v>0.1240704180815632</v>
          </cell>
        </row>
      </sheetData>
      <sheetData sheetId="3">
        <row r="18">
          <cell r="F18">
            <v>832453</v>
          </cell>
          <cell r="G18">
            <v>1650000</v>
          </cell>
        </row>
      </sheetData>
      <sheetData sheetId="5">
        <row r="46">
          <cell r="J46">
            <v>3980000</v>
          </cell>
          <cell r="K46">
            <v>500000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3"/>
  <sheetViews>
    <sheetView tabSelected="1" zoomScale="75" zoomScaleNormal="75" workbookViewId="0" topLeftCell="A1">
      <selection activeCell="L2" sqref="L2:M2"/>
    </sheetView>
  </sheetViews>
  <sheetFormatPr defaultColWidth="10.140625" defaultRowHeight="12.75"/>
  <cols>
    <col min="1" max="1" width="6.00390625" style="4" customWidth="1"/>
    <col min="2" max="2" width="2.00390625" style="2" customWidth="1"/>
    <col min="3" max="3" width="2.7109375" style="2" customWidth="1"/>
    <col min="4" max="4" width="61.421875" style="2" customWidth="1"/>
    <col min="5" max="5" width="12.140625" style="2" customWidth="1"/>
    <col min="6" max="6" width="12.140625" style="2" bestFit="1" customWidth="1"/>
    <col min="7" max="9" width="11.28125" style="2" customWidth="1"/>
    <col min="10" max="10" width="12.140625" style="3" customWidth="1"/>
    <col min="11" max="11" width="11.28125" style="2" customWidth="1"/>
    <col min="12" max="12" width="12.28125" style="2" customWidth="1"/>
    <col min="13" max="13" width="12.421875" style="2" customWidth="1"/>
    <col min="14" max="14" width="12.57421875" style="2" customWidth="1"/>
    <col min="15" max="16384" width="10.140625" style="2" customWidth="1"/>
  </cols>
  <sheetData>
    <row r="1" spans="1:4" ht="38.25" customHeight="1">
      <c r="A1" s="1" t="s">
        <v>0</v>
      </c>
      <c r="B1" s="1"/>
      <c r="C1" s="1"/>
      <c r="D1" s="1"/>
    </row>
    <row r="2" spans="2:14" ht="58.5" customHeight="1">
      <c r="B2" s="5"/>
      <c r="L2" s="6" t="s">
        <v>1</v>
      </c>
      <c r="M2" s="6"/>
      <c r="N2" s="7"/>
    </row>
    <row r="3" spans="1:4" ht="90" customHeight="1" thickBot="1">
      <c r="A3" s="8" t="s">
        <v>2</v>
      </c>
      <c r="B3" s="8"/>
      <c r="C3" s="8"/>
      <c r="D3" s="8"/>
    </row>
    <row r="4" spans="1:237" s="14" customFormat="1" ht="21" customHeight="1" thickBot="1">
      <c r="A4" s="9" t="s">
        <v>3</v>
      </c>
      <c r="B4" s="10" t="s">
        <v>4</v>
      </c>
      <c r="C4" s="10"/>
      <c r="D4" s="11"/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3">
        <v>2017</v>
      </c>
      <c r="K4" s="12">
        <v>2018</v>
      </c>
      <c r="L4" s="12">
        <v>2019</v>
      </c>
      <c r="M4" s="12">
        <v>2020</v>
      </c>
      <c r="N4" s="12">
        <v>2021</v>
      </c>
      <c r="HV4" s="2"/>
      <c r="HW4" s="2"/>
      <c r="HX4" s="2"/>
      <c r="HY4" s="2"/>
      <c r="HZ4" s="2"/>
      <c r="IA4" s="2"/>
      <c r="IB4" s="2"/>
      <c r="IC4" s="2"/>
    </row>
    <row r="5" spans="1:14" ht="21" customHeight="1" thickBot="1">
      <c r="A5" s="15" t="s">
        <v>5</v>
      </c>
      <c r="B5" s="16" t="s">
        <v>6</v>
      </c>
      <c r="C5" s="16"/>
      <c r="D5" s="17"/>
      <c r="E5" s="18">
        <f>E6+E9</f>
        <v>18056802.22</v>
      </c>
      <c r="F5" s="18">
        <f>F6+F9</f>
        <v>17835857</v>
      </c>
      <c r="G5" s="18">
        <f aca="true" t="shared" si="0" ref="G5:L5">G6+G9</f>
        <v>18807151.994999997</v>
      </c>
      <c r="H5" s="18">
        <f t="shared" si="0"/>
        <v>17203777.314825</v>
      </c>
      <c r="I5" s="18">
        <f t="shared" si="0"/>
        <v>17545409.52084387</v>
      </c>
      <c r="J5" s="19">
        <f t="shared" si="0"/>
        <v>18147748.854073405</v>
      </c>
      <c r="K5" s="18">
        <f t="shared" si="0"/>
        <v>18771520.063965973</v>
      </c>
      <c r="L5" s="18">
        <f t="shared" si="0"/>
        <v>19417473.26620478</v>
      </c>
      <c r="M5" s="18">
        <f>M6+M9</f>
        <v>20086384.83052195</v>
      </c>
      <c r="N5" s="20">
        <f>N6+N9</f>
        <v>20789058.299590215</v>
      </c>
    </row>
    <row r="6" spans="1:14" ht="21" customHeight="1">
      <c r="A6" s="21"/>
      <c r="B6" s="22"/>
      <c r="C6" s="23" t="s">
        <v>7</v>
      </c>
      <c r="D6" s="23"/>
      <c r="E6" s="24">
        <f>'[1]WPF 2011-2020'!D7</f>
        <v>15753498.22</v>
      </c>
      <c r="F6" s="24">
        <f>'[1]WPF 2011-2020'!E7</f>
        <v>15779857</v>
      </c>
      <c r="G6" s="24">
        <f>'[1]WPF 2011-2020'!F7</f>
        <v>16332151.995</v>
      </c>
      <c r="H6" s="24">
        <f>'[1]WPF 2011-2020'!G7</f>
        <v>16903777.314825</v>
      </c>
      <c r="I6" s="24">
        <f>'[1]WPF 2011-2020'!H7</f>
        <v>17495409.52084387</v>
      </c>
      <c r="J6" s="25">
        <f>'[1]WPF 2011-2020'!I7</f>
        <v>18107748.854073405</v>
      </c>
      <c r="K6" s="24">
        <f>'[1]WPF 2011-2020'!J7</f>
        <v>18741520.063965973</v>
      </c>
      <c r="L6" s="24">
        <f>'[1]WPF 2011-2020'!K7</f>
        <v>19397473.26620478</v>
      </c>
      <c r="M6" s="24">
        <f>'[1]WPF 2011-2020'!L7</f>
        <v>20076384.83052195</v>
      </c>
      <c r="N6" s="24">
        <f>'[1]WPF 2011-2020'!M7</f>
        <v>20779058.299590215</v>
      </c>
    </row>
    <row r="7" spans="1:14" ht="21" customHeight="1">
      <c r="A7" s="26"/>
      <c r="B7" s="27"/>
      <c r="C7" s="28" t="s">
        <v>8</v>
      </c>
      <c r="D7" s="28"/>
      <c r="E7" s="29"/>
      <c r="F7" s="29"/>
      <c r="G7" s="29"/>
      <c r="H7" s="29"/>
      <c r="I7" s="29"/>
      <c r="J7" s="30"/>
      <c r="K7" s="29"/>
      <c r="L7" s="29"/>
      <c r="M7" s="29"/>
      <c r="N7" s="29"/>
    </row>
    <row r="8" spans="1:14" ht="21" customHeight="1">
      <c r="A8" s="26"/>
      <c r="B8" s="27"/>
      <c r="C8" s="31"/>
      <c r="D8" s="32" t="s">
        <v>9</v>
      </c>
      <c r="E8" s="29">
        <v>90957</v>
      </c>
      <c r="F8" s="29"/>
      <c r="G8" s="29"/>
      <c r="H8" s="29"/>
      <c r="I8" s="29"/>
      <c r="J8" s="30"/>
      <c r="K8" s="29"/>
      <c r="L8" s="29"/>
      <c r="M8" s="29"/>
      <c r="N8" s="29"/>
    </row>
    <row r="9" spans="1:14" ht="21" customHeight="1">
      <c r="A9" s="26"/>
      <c r="B9" s="27"/>
      <c r="C9" s="28" t="s">
        <v>10</v>
      </c>
      <c r="D9" s="28"/>
      <c r="E9" s="29">
        <f>'[1]WPF 2011-2020'!D8</f>
        <v>2303304</v>
      </c>
      <c r="F9" s="29">
        <f>'[1]WPF 2011-2020'!E8</f>
        <v>2056000</v>
      </c>
      <c r="G9" s="29">
        <f>'[1]WPF 2011-2020'!F8</f>
        <v>2475000</v>
      </c>
      <c r="H9" s="29">
        <f>'[1]WPF 2011-2020'!G8</f>
        <v>300000</v>
      </c>
      <c r="I9" s="29">
        <f>'[1]WPF 2011-2020'!H8</f>
        <v>50000</v>
      </c>
      <c r="J9" s="30">
        <f>'[1]WPF 2011-2020'!I8</f>
        <v>40000</v>
      </c>
      <c r="K9" s="29">
        <f>'[1]WPF 2011-2020'!J8</f>
        <v>30000</v>
      </c>
      <c r="L9" s="29">
        <f>'[1]WPF 2011-2020'!K8</f>
        <v>20000</v>
      </c>
      <c r="M9" s="29">
        <f>'[1]WPF 2011-2020'!L8</f>
        <v>10000</v>
      </c>
      <c r="N9" s="29">
        <f>'[1]WPF 2011-2020'!M8</f>
        <v>10000</v>
      </c>
    </row>
    <row r="10" spans="1:14" ht="21" customHeight="1">
      <c r="A10" s="26"/>
      <c r="B10" s="27"/>
      <c r="C10" s="28" t="s">
        <v>8</v>
      </c>
      <c r="D10" s="28"/>
      <c r="E10" s="29"/>
      <c r="F10" s="29"/>
      <c r="G10" s="29"/>
      <c r="H10" s="29"/>
      <c r="I10" s="29"/>
      <c r="J10" s="30"/>
      <c r="K10" s="29"/>
      <c r="L10" s="29"/>
      <c r="M10" s="29"/>
      <c r="N10" s="29"/>
    </row>
    <row r="11" spans="1:14" ht="21" customHeight="1">
      <c r="A11" s="33"/>
      <c r="B11" s="34"/>
      <c r="C11" s="35"/>
      <c r="D11" s="36" t="s">
        <v>11</v>
      </c>
      <c r="E11" s="37">
        <f>'[1]WPF 2011-2020'!D9</f>
        <v>650000</v>
      </c>
      <c r="F11" s="37">
        <f>'[1]WPF 2011-2020'!E9</f>
        <v>460000</v>
      </c>
      <c r="G11" s="37">
        <f>'[1]WPF 2011-2020'!F9</f>
        <v>425000</v>
      </c>
      <c r="H11" s="37">
        <f>'[1]WPF 2011-2020'!G9</f>
        <v>300000</v>
      </c>
      <c r="I11" s="37">
        <f>'[1]WPF 2011-2020'!H9</f>
        <v>50000</v>
      </c>
      <c r="J11" s="38">
        <f>'[1]WPF 2011-2020'!I9</f>
        <v>40000</v>
      </c>
      <c r="K11" s="37">
        <f>'[1]WPF 2011-2020'!J9</f>
        <v>30000</v>
      </c>
      <c r="L11" s="37">
        <f>'[1]WPF 2011-2020'!K9</f>
        <v>20000</v>
      </c>
      <c r="M11" s="37">
        <f>'[1]WPF 2011-2020'!L9</f>
        <v>10000</v>
      </c>
      <c r="N11" s="37">
        <f>'[1]WPF 2011-2020'!M9</f>
        <v>10000</v>
      </c>
    </row>
    <row r="12" spans="1:14" ht="21" customHeight="1" thickBot="1">
      <c r="A12" s="33"/>
      <c r="B12" s="34"/>
      <c r="C12" s="34"/>
      <c r="D12" s="39" t="s">
        <v>9</v>
      </c>
      <c r="E12" s="37">
        <v>608624</v>
      </c>
      <c r="F12" s="37">
        <v>1366000</v>
      </c>
      <c r="G12" s="37">
        <v>2050000</v>
      </c>
      <c r="H12" s="37"/>
      <c r="I12" s="37"/>
      <c r="J12" s="38"/>
      <c r="K12" s="37"/>
      <c r="L12" s="37"/>
      <c r="M12" s="37"/>
      <c r="N12" s="37"/>
    </row>
    <row r="13" spans="1:237" s="40" customFormat="1" ht="21" customHeight="1" thickBot="1">
      <c r="A13" s="15" t="s">
        <v>12</v>
      </c>
      <c r="B13" s="16" t="s">
        <v>13</v>
      </c>
      <c r="C13" s="16"/>
      <c r="D13" s="17"/>
      <c r="E13" s="18">
        <f>E14+E23</f>
        <v>21974919</v>
      </c>
      <c r="F13" s="18">
        <f>F14+F23</f>
        <v>16541151</v>
      </c>
      <c r="G13" s="18">
        <f aca="true" t="shared" si="1" ref="G13:L13">G14+G23</f>
        <v>16994899.025</v>
      </c>
      <c r="H13" s="18">
        <f t="shared" si="1"/>
        <v>16481129.642</v>
      </c>
      <c r="I13" s="18">
        <f t="shared" si="1"/>
        <v>16220448.44004</v>
      </c>
      <c r="J13" s="19">
        <f t="shared" si="1"/>
        <v>16496583.4502408</v>
      </c>
      <c r="K13" s="18">
        <f t="shared" si="1"/>
        <v>16760148.796845619</v>
      </c>
      <c r="L13" s="18">
        <f t="shared" si="1"/>
        <v>17007771.08658253</v>
      </c>
      <c r="M13" s="18">
        <f>M14+M23</f>
        <v>17254979.458314184</v>
      </c>
      <c r="N13" s="20">
        <f>N14+N23</f>
        <v>17500783.743680466</v>
      </c>
      <c r="HV13" s="2"/>
      <c r="HW13" s="2"/>
      <c r="HX13" s="2"/>
      <c r="HY13" s="2"/>
      <c r="HZ13" s="2"/>
      <c r="IA13" s="2"/>
      <c r="IB13" s="2"/>
      <c r="IC13" s="2"/>
    </row>
    <row r="14" spans="1:237" s="40" customFormat="1" ht="21" customHeight="1">
      <c r="A14" s="41"/>
      <c r="B14" s="42"/>
      <c r="C14" s="43" t="s">
        <v>14</v>
      </c>
      <c r="D14" s="44"/>
      <c r="E14" s="45">
        <f>E15+E20</f>
        <v>15821618</v>
      </c>
      <c r="F14" s="45">
        <f>F15+F20</f>
        <v>15481151</v>
      </c>
      <c r="G14" s="45">
        <f aca="true" t="shared" si="2" ref="G14:L14">G15+G20</f>
        <v>15744899.025</v>
      </c>
      <c r="H14" s="45">
        <f t="shared" si="2"/>
        <v>15931129.642</v>
      </c>
      <c r="I14" s="45">
        <f t="shared" si="2"/>
        <v>16220448.44004</v>
      </c>
      <c r="J14" s="46">
        <f t="shared" si="2"/>
        <v>16496583.4502408</v>
      </c>
      <c r="K14" s="45">
        <f t="shared" si="2"/>
        <v>16760148.796845619</v>
      </c>
      <c r="L14" s="45">
        <f t="shared" si="2"/>
        <v>17007771.08658253</v>
      </c>
      <c r="M14" s="45">
        <f>M15+M20</f>
        <v>17254979.458314184</v>
      </c>
      <c r="N14" s="45">
        <f>N15+N20</f>
        <v>17500783.743680466</v>
      </c>
      <c r="HV14" s="2"/>
      <c r="HW14" s="2"/>
      <c r="HX14" s="2"/>
      <c r="HY14" s="2"/>
      <c r="HZ14" s="2"/>
      <c r="IA14" s="2"/>
      <c r="IB14" s="2"/>
      <c r="IC14" s="2"/>
    </row>
    <row r="15" spans="1:14" ht="21" customHeight="1">
      <c r="A15" s="47"/>
      <c r="B15" s="48"/>
      <c r="C15" s="49"/>
      <c r="D15" s="50" t="s">
        <v>15</v>
      </c>
      <c r="E15" s="51">
        <f>'[1]WPF 2011-2020'!D10</f>
        <v>15501618</v>
      </c>
      <c r="F15" s="51">
        <f>'[1]WPF 2011-2020'!E10</f>
        <v>14918604</v>
      </c>
      <c r="G15" s="51">
        <f>'[1]WPF 2011-2020'!F10</f>
        <v>15241189</v>
      </c>
      <c r="H15" s="51">
        <f>'[1]WPF 2011-2020'!G10</f>
        <v>15515530.402</v>
      </c>
      <c r="I15" s="51">
        <f>'[1]WPF 2011-2020'!H10</f>
        <v>15825841.01004</v>
      </c>
      <c r="J15" s="52">
        <f>'[1]WPF 2011-2020'!I10</f>
        <v>16142357.830240801</v>
      </c>
      <c r="K15" s="51">
        <f>'[1]WPF 2011-2020'!J10</f>
        <v>16465204.986845618</v>
      </c>
      <c r="L15" s="51">
        <f>'[1]WPF 2011-2020'!K10</f>
        <v>16794509.08658253</v>
      </c>
      <c r="M15" s="51">
        <f>'[1]WPF 2011-2020'!L10</f>
        <v>17130399.268314183</v>
      </c>
      <c r="N15" s="51">
        <f>'[1]WPF 2011-2020'!M10</f>
        <v>17473007.253680468</v>
      </c>
    </row>
    <row r="16" spans="1:14" ht="21" customHeight="1">
      <c r="A16" s="47"/>
      <c r="B16" s="48"/>
      <c r="C16" s="49"/>
      <c r="D16" s="50" t="s">
        <v>16</v>
      </c>
      <c r="E16" s="51"/>
      <c r="F16" s="51"/>
      <c r="G16" s="51"/>
      <c r="H16" s="51"/>
      <c r="I16" s="51"/>
      <c r="J16" s="52"/>
      <c r="K16" s="51"/>
      <c r="L16" s="51"/>
      <c r="M16" s="51"/>
      <c r="N16" s="51"/>
    </row>
    <row r="17" spans="1:14" ht="21" customHeight="1">
      <c r="A17" s="47"/>
      <c r="B17" s="48"/>
      <c r="C17" s="49"/>
      <c r="D17" s="53" t="s">
        <v>17</v>
      </c>
      <c r="E17" s="51"/>
      <c r="F17" s="51"/>
      <c r="G17" s="51"/>
      <c r="H17" s="51"/>
      <c r="I17" s="51"/>
      <c r="J17" s="52"/>
      <c r="K17" s="51"/>
      <c r="L17" s="51"/>
      <c r="M17" s="51"/>
      <c r="N17" s="51"/>
    </row>
    <row r="18" spans="1:14" ht="21" customHeight="1">
      <c r="A18" s="47"/>
      <c r="B18" s="48"/>
      <c r="C18" s="49"/>
      <c r="D18" s="54" t="s">
        <v>18</v>
      </c>
      <c r="E18" s="51"/>
      <c r="F18" s="51"/>
      <c r="G18" s="51"/>
      <c r="H18" s="51"/>
      <c r="I18" s="51"/>
      <c r="J18" s="52"/>
      <c r="K18" s="51"/>
      <c r="L18" s="51"/>
      <c r="M18" s="51"/>
      <c r="N18" s="51"/>
    </row>
    <row r="19" spans="1:14" ht="21" customHeight="1">
      <c r="A19" s="47"/>
      <c r="B19" s="48"/>
      <c r="C19" s="49"/>
      <c r="D19" s="53" t="s">
        <v>19</v>
      </c>
      <c r="E19" s="51"/>
      <c r="F19" s="51"/>
      <c r="G19" s="51"/>
      <c r="H19" s="51"/>
      <c r="I19" s="51"/>
      <c r="J19" s="52"/>
      <c r="K19" s="51"/>
      <c r="L19" s="51"/>
      <c r="M19" s="51"/>
      <c r="N19" s="51"/>
    </row>
    <row r="20" spans="1:14" ht="21" customHeight="1">
      <c r="A20" s="47"/>
      <c r="B20" s="48"/>
      <c r="C20" s="27"/>
      <c r="D20" s="50" t="s">
        <v>20</v>
      </c>
      <c r="E20" s="29">
        <v>320000</v>
      </c>
      <c r="F20" s="29">
        <f>'[1]WPF 2011-2020'!E23</f>
        <v>562547</v>
      </c>
      <c r="G20" s="29">
        <f>'[1]WPF 2011-2020'!F23</f>
        <v>503710.025</v>
      </c>
      <c r="H20" s="29">
        <f>'[1]WPF 2011-2020'!G23</f>
        <v>415599.24000000005</v>
      </c>
      <c r="I20" s="29">
        <f>'[1]WPF 2011-2020'!H23</f>
        <v>394607.43000000005</v>
      </c>
      <c r="J20" s="30">
        <f>'[1]WPF 2011-2020'!I23</f>
        <v>354225.62000000005</v>
      </c>
      <c r="K20" s="29">
        <f>'[1]WPF 2011-2020'!J23</f>
        <v>294943.81000000006</v>
      </c>
      <c r="L20" s="29">
        <f>'[1]WPF 2011-2020'!K23</f>
        <v>213262.00000000003</v>
      </c>
      <c r="M20" s="29">
        <f>'[1]WPF 2011-2020'!L23</f>
        <v>124580.19000000002</v>
      </c>
      <c r="N20" s="29">
        <f>'[1]WPF 2011-2020'!M23</f>
        <v>27776.49</v>
      </c>
    </row>
    <row r="21" spans="1:14" ht="21" customHeight="1">
      <c r="A21" s="47"/>
      <c r="B21" s="48"/>
      <c r="C21" s="27"/>
      <c r="D21" s="55" t="s">
        <v>21</v>
      </c>
      <c r="E21" s="29"/>
      <c r="F21" s="29"/>
      <c r="G21" s="29"/>
      <c r="H21" s="29"/>
      <c r="I21" s="29"/>
      <c r="J21" s="30"/>
      <c r="K21" s="29"/>
      <c r="L21" s="29"/>
      <c r="M21" s="29"/>
      <c r="N21" s="29"/>
    </row>
    <row r="22" spans="1:14" ht="21" customHeight="1">
      <c r="A22" s="56"/>
      <c r="B22" s="57"/>
      <c r="C22" s="34"/>
      <c r="D22" s="58" t="s">
        <v>22</v>
      </c>
      <c r="E22" s="37">
        <f>E20</f>
        <v>320000</v>
      </c>
      <c r="F22" s="37">
        <f>F20</f>
        <v>562547</v>
      </c>
      <c r="G22" s="37">
        <f aca="true" t="shared" si="3" ref="G22:N22">G20</f>
        <v>503710.025</v>
      </c>
      <c r="H22" s="37">
        <f t="shared" si="3"/>
        <v>415599.24000000005</v>
      </c>
      <c r="I22" s="37">
        <f t="shared" si="3"/>
        <v>394607.43000000005</v>
      </c>
      <c r="J22" s="38">
        <f t="shared" si="3"/>
        <v>354225.62000000005</v>
      </c>
      <c r="K22" s="37">
        <f t="shared" si="3"/>
        <v>294943.81000000006</v>
      </c>
      <c r="L22" s="37">
        <f t="shared" si="3"/>
        <v>213262.00000000003</v>
      </c>
      <c r="M22" s="37">
        <f t="shared" si="3"/>
        <v>124580.19000000002</v>
      </c>
      <c r="N22" s="37">
        <f t="shared" si="3"/>
        <v>27776.49</v>
      </c>
    </row>
    <row r="23" spans="1:14" ht="21" customHeight="1">
      <c r="A23" s="47"/>
      <c r="B23" s="48"/>
      <c r="C23" s="59" t="s">
        <v>23</v>
      </c>
      <c r="D23" s="60"/>
      <c r="E23" s="29">
        <f>'[1]WPF 2011-2020'!D26</f>
        <v>6153301</v>
      </c>
      <c r="F23" s="29">
        <f>'[1]WPF 2011-2020'!E26</f>
        <v>1060000</v>
      </c>
      <c r="G23" s="29">
        <f>'[1]WPF 2011-2020'!F26</f>
        <v>1250000</v>
      </c>
      <c r="H23" s="29">
        <f>'[1]WPF 2011-2020'!G26</f>
        <v>550000</v>
      </c>
      <c r="I23" s="29">
        <f>'[1]WPF 2011-2020'!H26</f>
        <v>0</v>
      </c>
      <c r="J23" s="29">
        <f>'[1]WPF 2011-2020'!I26</f>
        <v>0</v>
      </c>
      <c r="K23" s="29">
        <f>'[1]WPF 2011-2020'!J26</f>
        <v>0</v>
      </c>
      <c r="L23" s="29">
        <f>'[1]WPF 2011-2020'!K26</f>
        <v>0</v>
      </c>
      <c r="M23" s="29">
        <f>'[1]WPF 2011-2020'!L26</f>
        <v>0</v>
      </c>
      <c r="N23" s="29">
        <f>'[1]WPF 2011-2020'!M26</f>
        <v>0</v>
      </c>
    </row>
    <row r="24" spans="1:14" ht="21" customHeight="1">
      <c r="A24" s="47"/>
      <c r="B24" s="48"/>
      <c r="C24" s="59" t="s">
        <v>8</v>
      </c>
      <c r="D24" s="60"/>
      <c r="E24" s="29"/>
      <c r="F24" s="29"/>
      <c r="G24" s="29"/>
      <c r="H24" s="29"/>
      <c r="I24" s="29"/>
      <c r="J24" s="30"/>
      <c r="K24" s="29"/>
      <c r="L24" s="29"/>
      <c r="M24" s="29"/>
      <c r="N24" s="29"/>
    </row>
    <row r="25" spans="1:14" ht="21" customHeight="1" thickBot="1">
      <c r="A25" s="47"/>
      <c r="B25" s="48"/>
      <c r="C25" s="59"/>
      <c r="D25" s="60" t="s">
        <v>19</v>
      </c>
      <c r="E25" s="29">
        <f>'[1]Zadania dofinanowane'!J46</f>
        <v>3980000</v>
      </c>
      <c r="F25" s="29">
        <f>'[1]Zadania dofinanowane'!K46</f>
        <v>500000</v>
      </c>
      <c r="G25" s="29">
        <f>'[1]Zadania dofinanowane'!L46</f>
        <v>0</v>
      </c>
      <c r="H25" s="29">
        <f>'[1]Zadania dofinanowane'!M46</f>
        <v>0</v>
      </c>
      <c r="I25" s="29">
        <f>'[1]Zadania dofinanowane'!N46</f>
        <v>0</v>
      </c>
      <c r="J25" s="29">
        <f>'[1]Zadania dofinanowane'!O46</f>
        <v>0</v>
      </c>
      <c r="K25" s="29">
        <f>'[1]Zadania dofinanowane'!P46</f>
        <v>0</v>
      </c>
      <c r="L25" s="29">
        <f>'[1]Zadania dofinanowane'!Q46</f>
        <v>0</v>
      </c>
      <c r="M25" s="29">
        <f>'[1]Zadania dofinanowane'!R46</f>
        <v>0</v>
      </c>
      <c r="N25" s="29">
        <f>'[1]Zadania dofinanowane'!S46</f>
        <v>0</v>
      </c>
    </row>
    <row r="26" spans="1:14" ht="21" customHeight="1" thickBot="1">
      <c r="A26" s="61" t="s">
        <v>24</v>
      </c>
      <c r="B26" s="62" t="s">
        <v>25</v>
      </c>
      <c r="C26" s="62"/>
      <c r="D26" s="63"/>
      <c r="E26" s="64">
        <f>E5-E13</f>
        <v>-3918116.780000001</v>
      </c>
      <c r="F26" s="64">
        <f>F5-F13</f>
        <v>1294706</v>
      </c>
      <c r="G26" s="64">
        <f aca="true" t="shared" si="4" ref="G26:N27">G5-G13</f>
        <v>1812252.9699999988</v>
      </c>
      <c r="H26" s="64">
        <f t="shared" si="4"/>
        <v>722647.6728249975</v>
      </c>
      <c r="I26" s="64">
        <f t="shared" si="4"/>
        <v>1324961.0808038712</v>
      </c>
      <c r="J26" s="65">
        <f t="shared" si="4"/>
        <v>1651165.403832605</v>
      </c>
      <c r="K26" s="64">
        <f t="shared" si="4"/>
        <v>2011371.2671203539</v>
      </c>
      <c r="L26" s="64">
        <f t="shared" si="4"/>
        <v>2409702.1796222515</v>
      </c>
      <c r="M26" s="64">
        <f>M5-M13</f>
        <v>2831405.3722077645</v>
      </c>
      <c r="N26" s="64">
        <f>N5-N13</f>
        <v>3288274.555909749</v>
      </c>
    </row>
    <row r="27" spans="1:14" ht="21" customHeight="1" thickBot="1">
      <c r="A27" s="66" t="s">
        <v>26</v>
      </c>
      <c r="B27" s="67" t="s">
        <v>27</v>
      </c>
      <c r="C27" s="68"/>
      <c r="D27" s="69"/>
      <c r="E27" s="70">
        <f>E6-E14</f>
        <v>-68119.77999999933</v>
      </c>
      <c r="F27" s="70">
        <f>F6-F14</f>
        <v>298706</v>
      </c>
      <c r="G27" s="70">
        <f t="shared" si="4"/>
        <v>587252.9699999988</v>
      </c>
      <c r="H27" s="70">
        <f t="shared" si="4"/>
        <v>972647.6728249975</v>
      </c>
      <c r="I27" s="70">
        <f t="shared" si="4"/>
        <v>1274961.0808038712</v>
      </c>
      <c r="J27" s="71">
        <f t="shared" si="4"/>
        <v>1611165.403832605</v>
      </c>
      <c r="K27" s="70">
        <f t="shared" si="4"/>
        <v>1981371.2671203539</v>
      </c>
      <c r="L27" s="70">
        <f t="shared" si="4"/>
        <v>2389702.1796222515</v>
      </c>
      <c r="M27" s="70">
        <f t="shared" si="4"/>
        <v>2821405.3722077645</v>
      </c>
      <c r="N27" s="70">
        <f t="shared" si="4"/>
        <v>3278274.555909749</v>
      </c>
    </row>
    <row r="28" spans="1:14" ht="21" customHeight="1">
      <c r="A28" s="72" t="s">
        <v>28</v>
      </c>
      <c r="B28" s="73" t="s">
        <v>29</v>
      </c>
      <c r="C28" s="73"/>
      <c r="D28" s="74"/>
      <c r="E28" s="75">
        <f>E29+E31+E33</f>
        <v>4363170</v>
      </c>
      <c r="F28" s="75">
        <f>F29+F31+F33</f>
        <v>0.2199999988079071</v>
      </c>
      <c r="G28" s="75">
        <f aca="true" t="shared" si="5" ref="G28:N28">G29+G31+G33</f>
        <v>0.2199999988079071</v>
      </c>
      <c r="H28" s="75">
        <f t="shared" si="5"/>
        <v>0.1899999976158142</v>
      </c>
      <c r="I28" s="75">
        <f t="shared" si="5"/>
        <v>422764.86282499507</v>
      </c>
      <c r="J28" s="76">
        <f t="shared" si="5"/>
        <v>1170842.9436288662</v>
      </c>
      <c r="K28" s="75">
        <f t="shared" si="5"/>
        <v>1975125.3474614713</v>
      </c>
      <c r="L28" s="75">
        <f t="shared" si="5"/>
        <v>2819613.614581825</v>
      </c>
      <c r="M28" s="75">
        <f t="shared" si="5"/>
        <v>3962432.7942040768</v>
      </c>
      <c r="N28" s="75">
        <f t="shared" si="5"/>
        <v>5410928.166411841</v>
      </c>
    </row>
    <row r="29" spans="1:14" ht="21" customHeight="1">
      <c r="A29" s="26"/>
      <c r="B29" s="77"/>
      <c r="C29" s="28" t="s">
        <v>30</v>
      </c>
      <c r="D29" s="28"/>
      <c r="E29" s="51">
        <v>243910</v>
      </c>
      <c r="F29" s="51">
        <f>E26+E28-E35</f>
        <v>0.2199999988079071</v>
      </c>
      <c r="G29" s="51">
        <f aca="true" t="shared" si="6" ref="G29:N29">F26+F28-F35</f>
        <v>0.2199999988079071</v>
      </c>
      <c r="H29" s="51">
        <f t="shared" si="6"/>
        <v>0.1899999976158142</v>
      </c>
      <c r="I29" s="51">
        <f t="shared" si="6"/>
        <v>422764.86282499507</v>
      </c>
      <c r="J29" s="52">
        <f t="shared" si="6"/>
        <v>1170842.9436288662</v>
      </c>
      <c r="K29" s="51">
        <f t="shared" si="6"/>
        <v>1975125.3474614713</v>
      </c>
      <c r="L29" s="51">
        <f t="shared" si="6"/>
        <v>2819613.614581825</v>
      </c>
      <c r="M29" s="51">
        <f t="shared" si="6"/>
        <v>3962432.7942040768</v>
      </c>
      <c r="N29" s="51">
        <f t="shared" si="6"/>
        <v>5410928.166411841</v>
      </c>
    </row>
    <row r="30" spans="1:14" ht="21" customHeight="1">
      <c r="A30" s="26"/>
      <c r="B30" s="59"/>
      <c r="C30" s="59"/>
      <c r="D30" s="36" t="s">
        <v>31</v>
      </c>
      <c r="E30" s="29">
        <v>68120</v>
      </c>
      <c r="F30" s="29"/>
      <c r="G30" s="29"/>
      <c r="H30" s="29"/>
      <c r="I30" s="29"/>
      <c r="J30" s="30"/>
      <c r="K30" s="29"/>
      <c r="L30" s="29"/>
      <c r="M30" s="29"/>
      <c r="N30" s="29"/>
    </row>
    <row r="31" spans="1:14" ht="21" customHeight="1">
      <c r="A31" s="26"/>
      <c r="B31" s="77"/>
      <c r="C31" s="59" t="s">
        <v>32</v>
      </c>
      <c r="D31" s="78"/>
      <c r="E31" s="51">
        <f>'[1]WPF 2011-2020'!D28</f>
        <v>4119260</v>
      </c>
      <c r="F31" s="51">
        <f>'[1]WPF 2011-2020'!E28</f>
        <v>0</v>
      </c>
      <c r="G31" s="51">
        <f>'[1]WPF 2011-2020'!F28</f>
        <v>0</v>
      </c>
      <c r="H31" s="51">
        <f>'[1]WPF 2011-2020'!G28</f>
        <v>0</v>
      </c>
      <c r="I31" s="51">
        <f>'[1]WPF 2011-2020'!H28</f>
        <v>0</v>
      </c>
      <c r="J31" s="51">
        <f>'[1]WPF 2011-2020'!I28</f>
        <v>0</v>
      </c>
      <c r="K31" s="51">
        <f>'[1]WPF 2011-2020'!J28</f>
        <v>0</v>
      </c>
      <c r="L31" s="51">
        <f>'[1]WPF 2011-2020'!K28</f>
        <v>0</v>
      </c>
      <c r="M31" s="51">
        <f>'[1]WPF 2011-2020'!L28</f>
        <v>0</v>
      </c>
      <c r="N31" s="51">
        <f>'[1]WPF 2011-2020'!M28</f>
        <v>0</v>
      </c>
    </row>
    <row r="32" spans="1:14" ht="21" customHeight="1">
      <c r="A32" s="26"/>
      <c r="B32" s="77"/>
      <c r="C32" s="59"/>
      <c r="D32" s="50" t="s">
        <v>33</v>
      </c>
      <c r="E32" s="51">
        <v>3849997</v>
      </c>
      <c r="F32" s="51"/>
      <c r="G32" s="51"/>
      <c r="H32" s="51"/>
      <c r="I32" s="51"/>
      <c r="J32" s="52"/>
      <c r="K32" s="51"/>
      <c r="L32" s="51"/>
      <c r="M32" s="51"/>
      <c r="N32" s="51"/>
    </row>
    <row r="33" spans="1:14" ht="21" customHeight="1">
      <c r="A33" s="26"/>
      <c r="B33" s="77"/>
      <c r="C33" s="59" t="s">
        <v>34</v>
      </c>
      <c r="D33" s="78"/>
      <c r="E33" s="51"/>
      <c r="F33" s="51"/>
      <c r="G33" s="51"/>
      <c r="H33" s="51"/>
      <c r="I33" s="51"/>
      <c r="J33" s="52"/>
      <c r="K33" s="51"/>
      <c r="L33" s="51"/>
      <c r="M33" s="51"/>
      <c r="N33" s="51"/>
    </row>
    <row r="34" spans="1:14" ht="21" customHeight="1" thickBot="1">
      <c r="A34" s="33"/>
      <c r="B34" s="79"/>
      <c r="C34" s="80"/>
      <c r="D34" s="55" t="s">
        <v>33</v>
      </c>
      <c r="E34" s="81"/>
      <c r="F34" s="81"/>
      <c r="G34" s="81"/>
      <c r="H34" s="81"/>
      <c r="I34" s="81"/>
      <c r="J34" s="82"/>
      <c r="K34" s="81"/>
      <c r="L34" s="81"/>
      <c r="M34" s="81"/>
      <c r="N34" s="81"/>
    </row>
    <row r="35" spans="1:14" ht="21" customHeight="1" thickBot="1">
      <c r="A35" s="15" t="s">
        <v>35</v>
      </c>
      <c r="B35" s="16" t="s">
        <v>36</v>
      </c>
      <c r="C35" s="16"/>
      <c r="D35" s="17"/>
      <c r="E35" s="18">
        <f>E36+E38</f>
        <v>445053</v>
      </c>
      <c r="F35" s="18">
        <f>F36+F38</f>
        <v>1294706</v>
      </c>
      <c r="G35" s="18">
        <f aca="true" t="shared" si="7" ref="G35:N35">G36+G38</f>
        <v>1812253</v>
      </c>
      <c r="H35" s="18">
        <f t="shared" si="7"/>
        <v>299883</v>
      </c>
      <c r="I35" s="18">
        <f t="shared" si="7"/>
        <v>576883</v>
      </c>
      <c r="J35" s="19">
        <f t="shared" si="7"/>
        <v>846883</v>
      </c>
      <c r="K35" s="18">
        <f t="shared" si="7"/>
        <v>1166883</v>
      </c>
      <c r="L35" s="18">
        <f t="shared" si="7"/>
        <v>1266883</v>
      </c>
      <c r="M35" s="18">
        <f t="shared" si="7"/>
        <v>1382910</v>
      </c>
      <c r="N35" s="20">
        <f t="shared" si="7"/>
        <v>396807</v>
      </c>
    </row>
    <row r="36" spans="1:14" ht="21" customHeight="1">
      <c r="A36" s="21"/>
      <c r="B36" s="43"/>
      <c r="C36" s="83" t="s">
        <v>37</v>
      </c>
      <c r="D36" s="83"/>
      <c r="E36" s="24">
        <f>'[1]WPF 2011-2020'!D22</f>
        <v>445053</v>
      </c>
      <c r="F36" s="24">
        <f>'[1]WPF 2011-2020'!E22</f>
        <v>1294706</v>
      </c>
      <c r="G36" s="24">
        <f>'[1]WPF 2011-2020'!F22</f>
        <v>1812253</v>
      </c>
      <c r="H36" s="24">
        <f>'[1]WPF 2011-2020'!G22</f>
        <v>299883</v>
      </c>
      <c r="I36" s="24">
        <f>'[1]WPF 2011-2020'!H22</f>
        <v>576883</v>
      </c>
      <c r="J36" s="25">
        <f>'[1]WPF 2011-2020'!I22</f>
        <v>846883</v>
      </c>
      <c r="K36" s="24">
        <f>'[1]WPF 2011-2020'!J22</f>
        <v>1166883</v>
      </c>
      <c r="L36" s="24">
        <f>'[1]WPF 2011-2020'!K22</f>
        <v>1266883</v>
      </c>
      <c r="M36" s="24">
        <f>'[1]WPF 2011-2020'!L22</f>
        <v>1382910</v>
      </c>
      <c r="N36" s="24">
        <f>'[1]WPF 2011-2020'!M22</f>
        <v>396807</v>
      </c>
    </row>
    <row r="37" spans="1:14" ht="21" customHeight="1">
      <c r="A37" s="26"/>
      <c r="B37" s="27"/>
      <c r="C37" s="84" t="s">
        <v>38</v>
      </c>
      <c r="D37" s="84"/>
      <c r="E37" s="29">
        <f>'[1]Kredyty'!E18</f>
        <v>0</v>
      </c>
      <c r="F37" s="29">
        <f>'[1]Kredyty'!F18</f>
        <v>832453</v>
      </c>
      <c r="G37" s="29">
        <f>'[1]Kredyty'!G18</f>
        <v>1650000</v>
      </c>
      <c r="H37" s="29">
        <f>'[1]Kredyty'!H18</f>
        <v>0</v>
      </c>
      <c r="I37" s="29">
        <f>'[1]Kredyty'!I18</f>
        <v>0</v>
      </c>
      <c r="J37" s="29">
        <f>'[1]Kredyty'!J18</f>
        <v>0</v>
      </c>
      <c r="K37" s="29">
        <f>'[1]Kredyty'!K18</f>
        <v>0</v>
      </c>
      <c r="L37" s="29">
        <f>'[1]Kredyty'!L18</f>
        <v>0</v>
      </c>
      <c r="M37" s="29">
        <f>'[1]Kredyty'!M18</f>
        <v>0</v>
      </c>
      <c r="N37" s="29">
        <f>'[1]Kredyty'!N18</f>
        <v>0</v>
      </c>
    </row>
    <row r="38" spans="1:14" ht="21" customHeight="1" thickBot="1">
      <c r="A38" s="33"/>
      <c r="B38" s="85"/>
      <c r="C38" s="80" t="s">
        <v>39</v>
      </c>
      <c r="D38" s="86"/>
      <c r="E38" s="37">
        <f>'[1]WPF 2011-2020'!D24</f>
        <v>0</v>
      </c>
      <c r="F38" s="37">
        <f>'[1]WPF 2011-2020'!E24</f>
        <v>0</v>
      </c>
      <c r="G38" s="37">
        <f>'[1]WPF 2011-2020'!F24</f>
        <v>0</v>
      </c>
      <c r="H38" s="37">
        <f>'[1]WPF 2011-2020'!G24</f>
        <v>0</v>
      </c>
      <c r="I38" s="37">
        <f>'[1]WPF 2011-2020'!H24</f>
        <v>0</v>
      </c>
      <c r="J38" s="37">
        <f>'[1]WPF 2011-2020'!I24</f>
        <v>0</v>
      </c>
      <c r="K38" s="37">
        <f>'[1]WPF 2011-2020'!J24</f>
        <v>0</v>
      </c>
      <c r="L38" s="37">
        <f>'[1]WPF 2011-2020'!K24</f>
        <v>0</v>
      </c>
      <c r="M38" s="37">
        <f>'[1]WPF 2011-2020'!L24</f>
        <v>0</v>
      </c>
      <c r="N38" s="37">
        <f>'[1]WPF 2011-2020'!M24</f>
        <v>0</v>
      </c>
    </row>
    <row r="39" spans="1:237" s="40" customFormat="1" ht="21" customHeight="1" thickBot="1">
      <c r="A39" s="15" t="s">
        <v>40</v>
      </c>
      <c r="B39" s="16" t="s">
        <v>41</v>
      </c>
      <c r="C39" s="16"/>
      <c r="D39" s="17"/>
      <c r="E39" s="18">
        <f>'[1]WPF 2011-2020'!D31</f>
        <v>9044091</v>
      </c>
      <c r="F39" s="18">
        <f>E39+F31-F36</f>
        <v>7749385</v>
      </c>
      <c r="G39" s="18">
        <f aca="true" t="shared" si="8" ref="G39:N39">F39+G31-G36</f>
        <v>5937132</v>
      </c>
      <c r="H39" s="18">
        <f t="shared" si="8"/>
        <v>5637249</v>
      </c>
      <c r="I39" s="18">
        <f t="shared" si="8"/>
        <v>5060366</v>
      </c>
      <c r="J39" s="19">
        <f t="shared" si="8"/>
        <v>4213483</v>
      </c>
      <c r="K39" s="18">
        <f t="shared" si="8"/>
        <v>3046600</v>
      </c>
      <c r="L39" s="18">
        <f t="shared" si="8"/>
        <v>1779717</v>
      </c>
      <c r="M39" s="18">
        <f t="shared" si="8"/>
        <v>396807</v>
      </c>
      <c r="N39" s="20">
        <f t="shared" si="8"/>
        <v>0</v>
      </c>
      <c r="HV39" s="2"/>
      <c r="HW39" s="2"/>
      <c r="HX39" s="2"/>
      <c r="HY39" s="2"/>
      <c r="HZ39" s="2"/>
      <c r="IA39" s="2"/>
      <c r="IB39" s="2"/>
      <c r="IC39" s="2"/>
    </row>
    <row r="40" spans="1:237" s="40" customFormat="1" ht="21" customHeight="1">
      <c r="A40" s="41"/>
      <c r="B40" s="87"/>
      <c r="C40" s="23" t="s">
        <v>42</v>
      </c>
      <c r="D40" s="23"/>
      <c r="E40" s="88"/>
      <c r="F40" s="89"/>
      <c r="G40" s="89"/>
      <c r="H40" s="89"/>
      <c r="I40" s="89"/>
      <c r="J40" s="46"/>
      <c r="K40" s="89"/>
      <c r="L40" s="89"/>
      <c r="M40" s="89"/>
      <c r="N40" s="89"/>
      <c r="HV40" s="2"/>
      <c r="HW40" s="2"/>
      <c r="HX40" s="2"/>
      <c r="HY40" s="2"/>
      <c r="HZ40" s="2"/>
      <c r="IA40" s="2"/>
      <c r="IB40" s="2"/>
      <c r="IC40" s="2"/>
    </row>
    <row r="41" spans="1:14" ht="21" customHeight="1">
      <c r="A41" s="47" t="s">
        <v>43</v>
      </c>
      <c r="B41" s="90" t="s">
        <v>44</v>
      </c>
      <c r="C41" s="90"/>
      <c r="D41" s="90"/>
      <c r="E41" s="29">
        <v>3936606</v>
      </c>
      <c r="F41" s="29">
        <f>'[1]WPF 2011-2020'!E32</f>
        <v>3154153</v>
      </c>
      <c r="G41" s="29">
        <f>'[1]WPF 2011-2020'!F32</f>
        <v>0</v>
      </c>
      <c r="H41" s="29">
        <f>'[1]WPF 2011-2020'!G32</f>
        <v>0</v>
      </c>
      <c r="I41" s="29">
        <f>'[1]WPF 2011-2020'!H32</f>
        <v>0</v>
      </c>
      <c r="J41" s="91">
        <f>'[1]WPF 2011-2020'!I32</f>
        <v>0</v>
      </c>
      <c r="K41" s="29">
        <f>'[1]WPF 2011-2020'!J32</f>
        <v>0</v>
      </c>
      <c r="L41" s="29">
        <f>'[1]WPF 2011-2020'!K32</f>
        <v>0</v>
      </c>
      <c r="M41" s="29">
        <f>'[1]WPF 2011-2020'!L32</f>
        <v>0</v>
      </c>
      <c r="N41" s="29">
        <f>'[1]WPF 2011-2020'!M32</f>
        <v>0</v>
      </c>
    </row>
    <row r="42" spans="1:14" ht="21" customHeight="1">
      <c r="A42" s="92" t="s">
        <v>45</v>
      </c>
      <c r="B42" s="93" t="s">
        <v>46</v>
      </c>
      <c r="C42" s="93"/>
      <c r="D42" s="93"/>
      <c r="E42" s="94">
        <f>E39/E5</f>
        <v>0.5008689185277015</v>
      </c>
      <c r="F42" s="94">
        <f>F39/F5</f>
        <v>0.4344834677694489</v>
      </c>
      <c r="G42" s="95"/>
      <c r="H42" s="95"/>
      <c r="I42" s="95"/>
      <c r="J42" s="96"/>
      <c r="K42" s="95"/>
      <c r="L42" s="95"/>
      <c r="M42" s="95"/>
      <c r="N42" s="95"/>
    </row>
    <row r="43" spans="1:14" ht="21" customHeight="1">
      <c r="A43" s="92" t="s">
        <v>47</v>
      </c>
      <c r="B43" s="93" t="s">
        <v>48</v>
      </c>
      <c r="C43" s="93"/>
      <c r="D43" s="93"/>
      <c r="E43" s="94">
        <f>(E39-E41)/E5</f>
        <v>0.28285656218479643</v>
      </c>
      <c r="F43" s="94">
        <f>(F39-F41)/F5</f>
        <v>0.25764010106158625</v>
      </c>
      <c r="G43" s="95"/>
      <c r="H43" s="95"/>
      <c r="I43" s="95"/>
      <c r="J43" s="96"/>
      <c r="K43" s="95"/>
      <c r="L43" s="95"/>
      <c r="M43" s="95"/>
      <c r="N43" s="95"/>
    </row>
    <row r="44" spans="1:14" ht="21" customHeight="1">
      <c r="A44" s="92" t="s">
        <v>49</v>
      </c>
      <c r="B44" s="93" t="s">
        <v>50</v>
      </c>
      <c r="C44" s="93"/>
      <c r="D44" s="93"/>
      <c r="E44" s="94">
        <f>(E36+E20)/E5</f>
        <v>0.042369240725947326</v>
      </c>
      <c r="F44" s="94">
        <f>(F36+F20)/F5</f>
        <v>0.10413029214127474</v>
      </c>
      <c r="G44" s="95"/>
      <c r="H44" s="95"/>
      <c r="I44" s="95"/>
      <c r="J44" s="96"/>
      <c r="K44" s="95"/>
      <c r="L44" s="95"/>
      <c r="M44" s="95"/>
      <c r="N44" s="95"/>
    </row>
    <row r="45" spans="1:14" ht="21" customHeight="1">
      <c r="A45" s="92" t="s">
        <v>51</v>
      </c>
      <c r="B45" s="93" t="s">
        <v>52</v>
      </c>
      <c r="C45" s="93"/>
      <c r="D45" s="93"/>
      <c r="E45" s="94">
        <f>(E36-E37+E20)/E5</f>
        <v>0.042369240725947326</v>
      </c>
      <c r="F45" s="94">
        <f>(F36-F37+F20)/F5</f>
        <v>0.057457289548800486</v>
      </c>
      <c r="G45" s="95"/>
      <c r="H45" s="95"/>
      <c r="I45" s="95"/>
      <c r="J45" s="96"/>
      <c r="K45" s="95"/>
      <c r="L45" s="95"/>
      <c r="M45" s="95"/>
      <c r="N45" s="95"/>
    </row>
    <row r="46" spans="1:14" ht="21" customHeight="1">
      <c r="A46" s="47" t="s">
        <v>53</v>
      </c>
      <c r="B46" s="90" t="s">
        <v>54</v>
      </c>
      <c r="C46" s="90"/>
      <c r="D46" s="90"/>
      <c r="E46" s="97"/>
      <c r="F46" s="97"/>
      <c r="G46" s="98"/>
      <c r="H46" s="98"/>
      <c r="I46" s="98"/>
      <c r="J46" s="99"/>
      <c r="K46" s="98"/>
      <c r="L46" s="98"/>
      <c r="M46" s="98"/>
      <c r="N46" s="98"/>
    </row>
    <row r="47" spans="1:14" ht="21" customHeight="1">
      <c r="A47" s="47" t="s">
        <v>55</v>
      </c>
      <c r="B47" s="100" t="s">
        <v>56</v>
      </c>
      <c r="C47" s="100"/>
      <c r="D47" s="100"/>
      <c r="E47" s="94">
        <f>'[1]WPF 2011-2020'!D36</f>
        <v>0.07502824670792733</v>
      </c>
      <c r="F47" s="94">
        <f>'[1]WPF 2011-2020'!E36</f>
        <v>0.05030057576698041</v>
      </c>
      <c r="G47" s="94">
        <f>'[1]WPF 2011-2020'!F36</f>
        <v>0.03593332307520713</v>
      </c>
      <c r="H47" s="94">
        <f>'[1]WPF 2011-2020'!G36</f>
        <v>0.04286199888209603</v>
      </c>
      <c r="I47" s="94">
        <f>'[1]WPF 2011-2020'!H36</f>
        <v>0.05677863583749915</v>
      </c>
      <c r="J47" s="94">
        <f>'[1]WPF 2011-2020'!I36</f>
        <v>0.0677712586324861</v>
      </c>
      <c r="K47" s="94">
        <f>'[1]WPF 2011-2020'!J36</f>
        <v>0.08015853122164072</v>
      </c>
      <c r="L47" s="94">
        <f>'[1]WPF 2011-2020'!K36</f>
        <v>0.09121694989964042</v>
      </c>
      <c r="M47" s="94">
        <f>'[1]WPF 2011-2020'!L36</f>
        <v>0.10741147245816024</v>
      </c>
      <c r="N47" s="94">
        <f>'[1]WPF 2011-2020'!M36</f>
        <v>0.1240704180815632</v>
      </c>
    </row>
    <row r="48" spans="1:14" ht="21" customHeight="1">
      <c r="A48" s="92" t="s">
        <v>57</v>
      </c>
      <c r="B48" s="93" t="s">
        <v>58</v>
      </c>
      <c r="C48" s="93"/>
      <c r="D48" s="93"/>
      <c r="E48" s="94">
        <f aca="true" t="shared" si="9" ref="E48:N48">(E36+E20)/E5</f>
        <v>0.042369240725947326</v>
      </c>
      <c r="F48" s="94">
        <f t="shared" si="9"/>
        <v>0.10413029214127474</v>
      </c>
      <c r="G48" s="94">
        <f t="shared" si="9"/>
        <v>0.12314267602110696</v>
      </c>
      <c r="H48" s="94">
        <f t="shared" si="9"/>
        <v>0.04158867130786725</v>
      </c>
      <c r="I48" s="94">
        <f t="shared" si="9"/>
        <v>0.05537006296979695</v>
      </c>
      <c r="J48" s="94">
        <f t="shared" si="9"/>
        <v>0.06618499240088403</v>
      </c>
      <c r="K48" s="94">
        <f t="shared" si="9"/>
        <v>0.07787471685929899</v>
      </c>
      <c r="L48" s="94">
        <f t="shared" si="9"/>
        <v>0.07622747716491642</v>
      </c>
      <c r="M48" s="94">
        <f t="shared" si="9"/>
        <v>0.07505034891641213</v>
      </c>
      <c r="N48" s="94">
        <f t="shared" si="9"/>
        <v>0.020423411386958745</v>
      </c>
    </row>
    <row r="49" spans="1:14" ht="21" customHeight="1">
      <c r="A49" s="92" t="s">
        <v>59</v>
      </c>
      <c r="B49" s="93" t="s">
        <v>60</v>
      </c>
      <c r="C49" s="93"/>
      <c r="D49" s="93"/>
      <c r="E49" s="101" t="s">
        <v>61</v>
      </c>
      <c r="F49" s="101" t="s">
        <v>62</v>
      </c>
      <c r="G49" s="101" t="s">
        <v>62</v>
      </c>
      <c r="H49" s="101" t="s">
        <v>61</v>
      </c>
      <c r="I49" s="101" t="s">
        <v>61</v>
      </c>
      <c r="J49" s="102" t="s">
        <v>61</v>
      </c>
      <c r="K49" s="101" t="s">
        <v>61</v>
      </c>
      <c r="L49" s="101" t="s">
        <v>61</v>
      </c>
      <c r="M49" s="101" t="s">
        <v>61</v>
      </c>
      <c r="N49" s="101" t="s">
        <v>61</v>
      </c>
    </row>
    <row r="50" spans="1:14" ht="21" customHeight="1">
      <c r="A50" s="92" t="s">
        <v>63</v>
      </c>
      <c r="B50" s="93" t="s">
        <v>64</v>
      </c>
      <c r="C50" s="93"/>
      <c r="D50" s="93"/>
      <c r="E50" s="94">
        <f>(E20+E36-E37)/E5</f>
        <v>0.042369240725947326</v>
      </c>
      <c r="F50" s="94">
        <f>(F20+F36-F37)/F5</f>
        <v>0.057457289548800486</v>
      </c>
      <c r="G50" s="94">
        <f aca="true" t="shared" si="10" ref="G50:N50">(G20+G36-G37)/G5</f>
        <v>0.03541009426504611</v>
      </c>
      <c r="H50" s="94">
        <f t="shared" si="10"/>
        <v>0.04158867130786725</v>
      </c>
      <c r="I50" s="94">
        <f t="shared" si="10"/>
        <v>0.05537006296979695</v>
      </c>
      <c r="J50" s="94">
        <f t="shared" si="10"/>
        <v>0.06618499240088403</v>
      </c>
      <c r="K50" s="94">
        <f t="shared" si="10"/>
        <v>0.07787471685929899</v>
      </c>
      <c r="L50" s="94">
        <f t="shared" si="10"/>
        <v>0.07622747716491642</v>
      </c>
      <c r="M50" s="94">
        <f t="shared" si="10"/>
        <v>0.07505034891641213</v>
      </c>
      <c r="N50" s="94">
        <f t="shared" si="10"/>
        <v>0.020423411386958745</v>
      </c>
    </row>
    <row r="51" spans="1:14" ht="21" customHeight="1">
      <c r="A51" s="92" t="s">
        <v>65</v>
      </c>
      <c r="B51" s="93" t="s">
        <v>66</v>
      </c>
      <c r="C51" s="93"/>
      <c r="D51" s="93"/>
      <c r="E51" s="101" t="s">
        <v>61</v>
      </c>
      <c r="F51" s="101" t="s">
        <v>62</v>
      </c>
      <c r="G51" s="101" t="s">
        <v>61</v>
      </c>
      <c r="H51" s="101" t="s">
        <v>61</v>
      </c>
      <c r="I51" s="101" t="s">
        <v>61</v>
      </c>
      <c r="J51" s="102" t="s">
        <v>61</v>
      </c>
      <c r="K51" s="101" t="s">
        <v>61</v>
      </c>
      <c r="L51" s="101" t="s">
        <v>61</v>
      </c>
      <c r="M51" s="101" t="s">
        <v>61</v>
      </c>
      <c r="N51" s="101" t="s">
        <v>61</v>
      </c>
    </row>
    <row r="52" spans="1:14" ht="21" customHeight="1">
      <c r="A52" s="41" t="s">
        <v>67</v>
      </c>
      <c r="B52" s="103" t="s">
        <v>68</v>
      </c>
      <c r="C52" s="103"/>
      <c r="D52" s="103"/>
      <c r="E52" s="101"/>
      <c r="F52" s="101"/>
      <c r="G52" s="101"/>
      <c r="H52" s="101"/>
      <c r="I52" s="101"/>
      <c r="J52" s="102"/>
      <c r="K52" s="101"/>
      <c r="L52" s="101"/>
      <c r="M52" s="101"/>
      <c r="N52" s="101"/>
    </row>
    <row r="53" spans="1:14" ht="21" customHeight="1">
      <c r="A53" s="26"/>
      <c r="B53" s="27"/>
      <c r="C53" s="28" t="s">
        <v>69</v>
      </c>
      <c r="D53" s="28"/>
      <c r="E53" s="29">
        <v>7418332</v>
      </c>
      <c r="F53" s="29">
        <f>'[1]WPF 2011-2020'!E11</f>
        <v>7640346.36</v>
      </c>
      <c r="G53" s="29">
        <f>'[1]WPF 2011-2020'!F11</f>
        <v>7869556.7508000005</v>
      </c>
      <c r="H53" s="29">
        <f>'[1]WPF 2011-2020'!G11</f>
        <v>8105643.453324</v>
      </c>
      <c r="I53" s="29">
        <f>'[1]WPF 2011-2020'!H11</f>
        <v>8348812.75692372</v>
      </c>
      <c r="J53" s="30">
        <f>'[1]WPF 2011-2020'!I11</f>
        <v>8599277.139631432</v>
      </c>
      <c r="K53" s="29">
        <f>'[1]WPF 2011-2020'!J11</f>
        <v>8857255.453820374</v>
      </c>
      <c r="L53" s="29">
        <f>'[1]WPF 2011-2020'!K11</f>
        <v>9122973.117434986</v>
      </c>
      <c r="M53" s="29">
        <f>'[1]WPF 2011-2020'!L11</f>
        <v>9396662.310958035</v>
      </c>
      <c r="N53" s="29">
        <f>'[1]WPF 2011-2020'!M11</f>
        <v>9678562.180286776</v>
      </c>
    </row>
    <row r="54" spans="1:14" ht="21" customHeight="1">
      <c r="A54" s="26"/>
      <c r="B54" s="27"/>
      <c r="C54" s="28" t="s">
        <v>70</v>
      </c>
      <c r="D54" s="28"/>
      <c r="E54" s="29">
        <f>'[1]WPF 2011-2020'!D12</f>
        <v>1943500</v>
      </c>
      <c r="F54" s="29">
        <f>'[1]WPF 2011-2020'!E12</f>
        <v>1982370</v>
      </c>
      <c r="G54" s="29">
        <f>'[1]WPF 2011-2020'!F12</f>
        <v>2022017.4000000001</v>
      </c>
      <c r="H54" s="29">
        <f>'[1]WPF 2011-2020'!G12</f>
        <v>2062457.7480000001</v>
      </c>
      <c r="I54" s="29">
        <f>'[1]WPF 2011-2020'!H12</f>
        <v>2103706.90296</v>
      </c>
      <c r="J54" s="30">
        <f>'[1]WPF 2011-2020'!I12</f>
        <v>2145781.0410192003</v>
      </c>
      <c r="K54" s="29">
        <f>'[1]WPF 2011-2020'!J12</f>
        <v>2188696.6618395844</v>
      </c>
      <c r="L54" s="29">
        <f>'[1]WPF 2011-2020'!K12</f>
        <v>2232470.595076376</v>
      </c>
      <c r="M54" s="29">
        <f>'[1]WPF 2011-2020'!L12</f>
        <v>2277120.0069779037</v>
      </c>
      <c r="N54" s="29">
        <f>'[1]WPF 2011-2020'!M12</f>
        <v>2322662.407117462</v>
      </c>
    </row>
    <row r="55" spans="1:14" ht="21" customHeight="1">
      <c r="A55" s="26"/>
      <c r="B55" s="27"/>
      <c r="C55" s="28" t="s">
        <v>71</v>
      </c>
      <c r="D55" s="28"/>
      <c r="E55" s="29">
        <f>'[1]WPF 2011-2020'!D15</f>
        <v>18758</v>
      </c>
      <c r="F55" s="29">
        <f>'[1]WPF 2011-2020'!E15</f>
        <v>0</v>
      </c>
      <c r="G55" s="29">
        <f>'[1]WPF 2011-2020'!F15</f>
        <v>0</v>
      </c>
      <c r="H55" s="29">
        <f>'[1]WPF 2011-2020'!G15</f>
        <v>0</v>
      </c>
      <c r="I55" s="29">
        <f>'[1]WPF 2011-2020'!H15</f>
        <v>0</v>
      </c>
      <c r="J55" s="29">
        <f>'[1]WPF 2011-2020'!I15</f>
        <v>0</v>
      </c>
      <c r="K55" s="29">
        <f>'[1]WPF 2011-2020'!J15</f>
        <v>0</v>
      </c>
      <c r="L55" s="29">
        <f>'[1]WPF 2011-2020'!K15</f>
        <v>0</v>
      </c>
      <c r="M55" s="29">
        <f>'[1]WPF 2011-2020'!L15</f>
        <v>0</v>
      </c>
      <c r="N55" s="29">
        <f>'[1]WPF 2011-2020'!M15</f>
        <v>0</v>
      </c>
    </row>
    <row r="56" spans="1:14" ht="21" customHeight="1" thickBot="1">
      <c r="A56" s="104"/>
      <c r="B56" s="105"/>
      <c r="C56" s="106" t="s">
        <v>72</v>
      </c>
      <c r="D56" s="107"/>
      <c r="E56" s="108">
        <f>'[1]WPF 2011-2020'!D27</f>
        <v>5764500</v>
      </c>
      <c r="F56" s="108">
        <f>'[1]WPF 2011-2020'!E27</f>
        <v>710000</v>
      </c>
      <c r="G56" s="108">
        <f>'[1]WPF 2011-2020'!F27</f>
        <v>1250000</v>
      </c>
      <c r="H56" s="108">
        <f>'[1]WPF 2011-2020'!G27</f>
        <v>550000</v>
      </c>
      <c r="I56" s="108">
        <f>'[1]WPF 2011-2020'!H27</f>
        <v>0</v>
      </c>
      <c r="J56" s="108">
        <f>'[1]WPF 2011-2020'!I27</f>
        <v>0</v>
      </c>
      <c r="K56" s="108">
        <f>'[1]WPF 2011-2020'!J27</f>
        <v>0</v>
      </c>
      <c r="L56" s="108">
        <f>'[1]WPF 2011-2020'!K27</f>
        <v>0</v>
      </c>
      <c r="M56" s="108">
        <f>'[1]WPF 2011-2020'!L27</f>
        <v>0</v>
      </c>
      <c r="N56" s="108">
        <f>'[1]WPF 2011-2020'!M27</f>
        <v>0</v>
      </c>
    </row>
    <row r="57" spans="1:14" ht="21" customHeight="1" thickBot="1">
      <c r="A57" s="109" t="s">
        <v>73</v>
      </c>
      <c r="B57" s="110" t="s">
        <v>74</v>
      </c>
      <c r="C57" s="110"/>
      <c r="D57" s="110"/>
      <c r="E57" s="45">
        <f>E26+E28-E35</f>
        <v>0.2199999988079071</v>
      </c>
      <c r="F57" s="45">
        <f>F26</f>
        <v>1294706</v>
      </c>
      <c r="G57" s="45">
        <f aca="true" t="shared" si="11" ref="G57:N57">G26</f>
        <v>1812252.9699999988</v>
      </c>
      <c r="H57" s="45">
        <f t="shared" si="11"/>
        <v>722647.6728249975</v>
      </c>
      <c r="I57" s="45">
        <f t="shared" si="11"/>
        <v>1324961.0808038712</v>
      </c>
      <c r="J57" s="46">
        <f t="shared" si="11"/>
        <v>1651165.403832605</v>
      </c>
      <c r="K57" s="45">
        <f t="shared" si="11"/>
        <v>2011371.2671203539</v>
      </c>
      <c r="L57" s="45">
        <f t="shared" si="11"/>
        <v>2409702.1796222515</v>
      </c>
      <c r="M57" s="45">
        <f t="shared" si="11"/>
        <v>2831405.3722077645</v>
      </c>
      <c r="N57" s="45">
        <f t="shared" si="11"/>
        <v>3288274.555909749</v>
      </c>
    </row>
    <row r="58" spans="1:14" ht="21" customHeight="1">
      <c r="A58" s="111">
        <v>17</v>
      </c>
      <c r="B58" s="112" t="s">
        <v>75</v>
      </c>
      <c r="C58" s="113"/>
      <c r="D58" s="114"/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</row>
    <row r="59" spans="1:14" ht="21" customHeight="1" thickBot="1">
      <c r="A59" s="116"/>
      <c r="B59" s="117"/>
      <c r="C59" s="118" t="s">
        <v>76</v>
      </c>
      <c r="D59" s="118"/>
      <c r="E59" s="119"/>
      <c r="F59" s="119"/>
      <c r="G59" s="119"/>
      <c r="H59" s="119"/>
      <c r="I59" s="119"/>
      <c r="J59" s="120"/>
      <c r="K59" s="119"/>
      <c r="L59" s="119"/>
      <c r="M59" s="119"/>
      <c r="N59" s="119"/>
    </row>
    <row r="60" spans="1:14" ht="14.25">
      <c r="A60" s="121"/>
      <c r="B60" s="122"/>
      <c r="C60" s="122"/>
      <c r="D60" s="123"/>
      <c r="E60" s="124"/>
      <c r="F60" s="124"/>
      <c r="G60" s="124"/>
      <c r="H60" s="124"/>
      <c r="I60" s="124"/>
      <c r="J60" s="125"/>
      <c r="K60" s="124"/>
      <c r="L60" s="124"/>
      <c r="M60" s="124"/>
      <c r="N60" s="124"/>
    </row>
    <row r="61" spans="1:14" ht="14.25">
      <c r="A61" s="121"/>
      <c r="B61" s="122"/>
      <c r="C61" s="122"/>
      <c r="D61" s="123" t="s">
        <v>77</v>
      </c>
      <c r="E61" s="124"/>
      <c r="F61" s="124"/>
      <c r="G61" s="124"/>
      <c r="H61" s="124"/>
      <c r="I61" s="124"/>
      <c r="J61" s="125"/>
      <c r="K61" s="124"/>
      <c r="L61" s="124"/>
      <c r="M61" s="124"/>
      <c r="N61" s="124"/>
    </row>
    <row r="62" spans="1:14" ht="14.25">
      <c r="A62" s="126"/>
      <c r="B62" s="127"/>
      <c r="C62" s="127"/>
      <c r="D62" s="128"/>
      <c r="E62" s="124"/>
      <c r="F62" s="124"/>
      <c r="G62" s="124"/>
      <c r="H62" s="124"/>
      <c r="I62" s="124"/>
      <c r="J62" s="125"/>
      <c r="K62" s="124"/>
      <c r="L62" s="124"/>
      <c r="M62" s="124"/>
      <c r="N62" s="124"/>
    </row>
    <row r="63" spans="1:14" ht="14.25">
      <c r="A63" s="126"/>
      <c r="B63" s="127"/>
      <c r="C63" s="127"/>
      <c r="D63" s="128"/>
      <c r="E63" s="124"/>
      <c r="F63" s="124"/>
      <c r="G63" s="124"/>
      <c r="H63" s="124"/>
      <c r="I63" s="124"/>
      <c r="J63" s="125"/>
      <c r="K63" s="124"/>
      <c r="L63" s="124"/>
      <c r="M63" s="124"/>
      <c r="N63" s="124"/>
    </row>
  </sheetData>
  <mergeCells count="28">
    <mergeCell ref="C54:D54"/>
    <mergeCell ref="C55:D55"/>
    <mergeCell ref="B57:D57"/>
    <mergeCell ref="C59:D59"/>
    <mergeCell ref="B50:D50"/>
    <mergeCell ref="B51:D51"/>
    <mergeCell ref="B52:D52"/>
    <mergeCell ref="C53:D53"/>
    <mergeCell ref="B46:D46"/>
    <mergeCell ref="B47:D47"/>
    <mergeCell ref="B48:D48"/>
    <mergeCell ref="B49:D49"/>
    <mergeCell ref="B42:D42"/>
    <mergeCell ref="B43:D43"/>
    <mergeCell ref="B44:D44"/>
    <mergeCell ref="B45:D45"/>
    <mergeCell ref="C36:D36"/>
    <mergeCell ref="C37:D37"/>
    <mergeCell ref="C40:D40"/>
    <mergeCell ref="B41:D41"/>
    <mergeCell ref="C7:D7"/>
    <mergeCell ref="C9:D9"/>
    <mergeCell ref="C10:D10"/>
    <mergeCell ref="C29:D29"/>
    <mergeCell ref="A1:D1"/>
    <mergeCell ref="L2:M2"/>
    <mergeCell ref="A3:D3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RyszardM</dc:creator>
  <cp:keywords/>
  <dc:description/>
  <cp:lastModifiedBy>RyszardM</cp:lastModifiedBy>
  <dcterms:created xsi:type="dcterms:W3CDTF">2012-06-26T08:21:07Z</dcterms:created>
  <dcterms:modified xsi:type="dcterms:W3CDTF">2012-06-26T08:22:04Z</dcterms:modified>
  <cp:category/>
  <cp:version/>
  <cp:contentType/>
  <cp:contentStatus/>
</cp:coreProperties>
</file>