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DOCHODY" sheetId="1" r:id="rId1"/>
    <sheet name="WYDATKI" sheetId="2" r:id="rId2"/>
  </sheets>
  <definedNames>
    <definedName name="_xlnm.Print_Titles" localSheetId="0">'DOCHODY'!$6:$8</definedName>
    <definedName name="_xlnm.Print_Titles" localSheetId="1">'WYDATKI'!$4:$4</definedName>
  </definedNames>
  <calcPr fullCalcOnLoad="1"/>
</workbook>
</file>

<file path=xl/sharedStrings.xml><?xml version="1.0" encoding="utf-8"?>
<sst xmlns="http://schemas.openxmlformats.org/spreadsheetml/2006/main" count="1635" uniqueCount="700">
  <si>
    <t>Dział</t>
  </si>
  <si>
    <t>Rozdział</t>
  </si>
  <si>
    <t>§</t>
  </si>
  <si>
    <t>Źródło dochodów</t>
  </si>
  <si>
    <t>Plan</t>
  </si>
  <si>
    <t>1</t>
  </si>
  <si>
    <t>2</t>
  </si>
  <si>
    <t>3</t>
  </si>
  <si>
    <t>4</t>
  </si>
  <si>
    <t>5</t>
  </si>
  <si>
    <t>801</t>
  </si>
  <si>
    <t>Oświata i wychowanie</t>
  </si>
  <si>
    <t>80114</t>
  </si>
  <si>
    <t>Zespoły obsługi ekonomiczno-administracyjnej szkół</t>
  </si>
  <si>
    <t>0970</t>
  </si>
  <si>
    <t>Wpływy z różnych dochodów</t>
  </si>
  <si>
    <t>80113</t>
  </si>
  <si>
    <t>Dowożenie uczniów do szkół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</si>
  <si>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</si>
  <si>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</si>
  <si>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</si>
  <si>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</si>
  <si>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</si>
  <si>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</si>
  <si>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</si>
  <si>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</si>
  <si>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</si>
  <si>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</si>
  <si>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</si>
  <si>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</si>
  <si>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4270</t>
  </si>
  <si>
    <t>Zakup usług remontowych</t>
  </si>
  <si>
    <t>4280</t>
  </si>
  <si>
    <t>Zakup usług zdrowotnych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</si>
  <si>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</si>
  <si>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</si>
  <si>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</si>
  <si>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</si>
  <si>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</si>
  <si>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</si>
  <si>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</si>
  <si>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</si>
  <si>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5 500,00</t>
  </si>
  <si>
    <t>4170</t>
  </si>
  <si>
    <t>Wynagrodzenia bezosobowe</t>
  </si>
  <si>
    <t>4260</t>
  </si>
  <si>
    <t>Zakup energii</t>
  </si>
  <si>
    <t>4350</t>
  </si>
  <si>
    <t>Zakup usług dostępu do sieci Internet</t>
  </si>
  <si>
    <t>4370</t>
  </si>
  <si>
    <t>4700</t>
  </si>
  <si>
    <t xml:space="preserve">Szkolenia pracowników niebędących członkami korpusu służby cywilnej </t>
  </si>
  <si>
    <t>1 500,00</t>
  </si>
  <si>
    <t>80101</t>
  </si>
  <si>
    <t>Szkoły podstawowe</t>
  </si>
  <si>
    <t>0830</t>
  </si>
  <si>
    <t>Wpływy z usług</t>
  </si>
  <si>
    <t>4220</t>
  </si>
  <si>
    <t>Zakup środków żywności</t>
  </si>
  <si>
    <t>4240</t>
  </si>
  <si>
    <t>Zakup pomocy naukowych, dydaktycznych i książek</t>
  </si>
  <si>
    <t>80146</t>
  </si>
  <si>
    <t>Dokształcanie i doskonalenie nauczycieli</t>
  </si>
  <si>
    <t>854</t>
  </si>
  <si>
    <t>Edukacyjna opieka wychowawcza</t>
  </si>
  <si>
    <t>85401</t>
  </si>
  <si>
    <t>Świetlice szkolne</t>
  </si>
  <si>
    <t>80110</t>
  </si>
  <si>
    <t>Gimnazja</t>
  </si>
  <si>
    <t>3 500,00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</si>
  <si>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</si>
  <si>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</si>
  <si>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</si>
  <si>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</si>
  <si>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</si>
  <si>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</si>
  <si>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</si>
  <si>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</si>
  <si>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</si>
  <si>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</si>
  <si>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</si>
  <si>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</si>
  <si>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60014</t>
  </si>
  <si>
    <t>Drogi publiczne powiatowe</t>
  </si>
  <si>
    <t>2320</t>
  </si>
  <si>
    <t>Dotacje celowe otrzymane z powiatu na zadania bieżące realizowane na podstawie porozumień (umów) między jednostkami samorządu terytorialnego</t>
  </si>
  <si>
    <t>6620</t>
  </si>
  <si>
    <t>Dotacje celowe otrzymane z powiatu na inwestycje i zakupy inwestycyjne realizowane na podstawie porozumień (umów) między jednostkami samorządu terytorialnego</t>
  </si>
  <si>
    <t>60016</t>
  </si>
  <si>
    <t>Drogi publiczne gminne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</si>
  <si>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</si>
  <si>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</si>
  <si>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</si>
  <si>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</si>
  <si>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</si>
  <si>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</si>
  <si>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</si>
  <si>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</si>
  <si>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</si>
  <si>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</si>
  <si>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</si>
  <si>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</si>
  <si>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</si>
  <si>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</si>
  <si>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</si>
  <si>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</si>
  <si>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</si>
  <si>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0920</t>
  </si>
  <si>
    <t>Pozostałe odsetki</t>
  </si>
  <si>
    <t>70095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</si>
  <si>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</si>
  <si>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</si>
  <si>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</si>
  <si>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</si>
  <si>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</si>
  <si>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</si>
  <si>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</si>
  <si>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</si>
  <si>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</si>
  <si>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</si>
  <si>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</si>
  <si>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</si>
  <si>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75020</t>
  </si>
  <si>
    <t>Starostwa powiatowe</t>
  </si>
  <si>
    <t>4 500,00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</si>
  <si>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</si>
  <si>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</si>
  <si>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</si>
  <si>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</si>
  <si>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</si>
  <si>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</si>
  <si>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</si>
  <si>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</si>
  <si>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</si>
  <si>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</si>
  <si>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</si>
  <si>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</si>
  <si>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</si>
  <si>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</si>
  <si>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</si>
  <si>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</si>
  <si>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</si>
  <si>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</si>
  <si>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</si>
  <si>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</si>
  <si>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</si>
  <si>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lokalnych opłat pobieranych przez jednostki samorządu terytorialnego na podstawie odrębnych ustaw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</si>
  <si>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</si>
  <si>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</si>
  <si>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</si>
  <si>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</si>
  <si>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</si>
  <si>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</si>
  <si>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</si>
  <si>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</si>
  <si>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</si>
  <si>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</si>
  <si>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</si>
  <si>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</si>
  <si>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</si>
  <si>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</si>
  <si>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</si>
  <si>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</si>
  <si>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</si>
  <si>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</si>
  <si>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</si>
  <si>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</si>
  <si>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</si>
  <si>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</si>
  <si>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</si>
  <si>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</si>
  <si>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</si>
  <si>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</si>
  <si>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</si>
  <si>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</si>
  <si>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</si>
  <si>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</si>
  <si>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</si>
  <si>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</si>
  <si>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</si>
  <si>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</si>
  <si>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</si>
  <si>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</si>
  <si>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</si>
  <si>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</si>
  <si>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</si>
  <si>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</si>
  <si>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</si>
  <si>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</si>
  <si>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</si>
  <si>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</si>
  <si>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Zasiłki stałe</t>
  </si>
  <si>
    <t>85219</t>
  </si>
  <si>
    <t>Ośrodki pomocy społecznej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</si>
  <si>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</si>
  <si>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</si>
  <si>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</si>
  <si>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</si>
  <si>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</si>
  <si>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</si>
  <si>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921</t>
  </si>
  <si>
    <t>Kultura i ochrona dziedzictwa narodowego</t>
  </si>
  <si>
    <t>92109</t>
  </si>
  <si>
    <t>Domy i ośrodki kultury, świetlice i kluby</t>
  </si>
  <si>
    <t>926</t>
  </si>
  <si>
    <t>92601</t>
  </si>
  <si>
    <t>Obiekty sportowe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</si>
  <si>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</si>
  <si>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</si>
  <si>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</si>
  <si>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</si>
  <si>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</si>
  <si>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</si>
  <si>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4360</t>
  </si>
  <si>
    <t>4390</t>
  </si>
  <si>
    <t>Zakup usług obejmujących wykonanie ekspertyz, analiz i opinii</t>
  </si>
  <si>
    <t>6050</t>
  </si>
  <si>
    <t>Wydatki inwestycyjne jednostek budżetowych</t>
  </si>
  <si>
    <t>6059</t>
  </si>
  <si>
    <t>71004</t>
  </si>
  <si>
    <t>Plany zagospodarowania przestrzennego</t>
  </si>
  <si>
    <t>75022</t>
  </si>
  <si>
    <t>Rady gmin (miast i miast na prawach powiatu)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</si>
  <si>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</si>
  <si>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</si>
  <si>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</si>
  <si>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</si>
  <si>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</si>
  <si>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</si>
  <si>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4420</t>
  </si>
  <si>
    <t>Podróże służbowe zagraniczne</t>
  </si>
  <si>
    <t>6060</t>
  </si>
  <si>
    <t>Wydatki na zakupy inwestycyjne jednostek budżetowych</t>
  </si>
  <si>
    <t>75045</t>
  </si>
  <si>
    <t>Kwalifikacja wojskowa</t>
  </si>
  <si>
    <t>75075</t>
  </si>
  <si>
    <t>Promocja jednostek samorządu terytorialnego</t>
  </si>
  <si>
    <t>3040</t>
  </si>
  <si>
    <t>Nagrody o charakterze szczególnym niezaliczone do wynagrodzeń</t>
  </si>
  <si>
    <t>75095</t>
  </si>
  <si>
    <t>754</t>
  </si>
  <si>
    <t>Bezpieczeństwo publiczne i ochrona przeciwpożarowa</t>
  </si>
  <si>
    <t>75412</t>
  </si>
  <si>
    <t>Ochotnicze straże pożarne</t>
  </si>
  <si>
    <t>75647</t>
  </si>
  <si>
    <t>Pobór podatków, opłat i niepodatkowych należności budżetowych</t>
  </si>
  <si>
    <t>4100</t>
  </si>
  <si>
    <t>Wynagrodzenia agencyjno-prowizyjne</t>
  </si>
  <si>
    <t>4610</t>
  </si>
  <si>
    <t>Koszty postępowania sądowego i prokuratorskiego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</si>
  <si>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</si>
  <si>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</si>
  <si>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</si>
  <si>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</si>
  <si>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</si>
  <si>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</si>
  <si>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4810</t>
  </si>
  <si>
    <t>Rezerwy</t>
  </si>
  <si>
    <t>80104</t>
  </si>
  <si>
    <t xml:space="preserve">Przedszkola </t>
  </si>
  <si>
    <t>2820</t>
  </si>
  <si>
    <t>Dotacja celowa z budżetu na finansowanie lub dofinansowanie zadań zleconych do realizacji stowarzyszeniom</t>
  </si>
  <si>
    <t>851</t>
  </si>
  <si>
    <t>Ochrona zdrowia</t>
  </si>
  <si>
    <t>85153</t>
  </si>
  <si>
    <t>Zwalczanie narkomanii</t>
  </si>
  <si>
    <t>85154</t>
  </si>
  <si>
    <t>Przeciwdziałanie alkoholizmowi</t>
  </si>
  <si>
    <t>85295</t>
  </si>
  <si>
    <t>3110</t>
  </si>
  <si>
    <t>Świadczenia społeczne</t>
  </si>
  <si>
    <t>85415</t>
  </si>
  <si>
    <t>Pomoc materialna dla uczniów</t>
  </si>
  <si>
    <t>3260</t>
  </si>
  <si>
    <t>Inne formy pomocy dla uczniów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</si>
  <si>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</si>
  <si>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</si>
  <si>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</si>
  <si>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</si>
  <si>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</si>
  <si>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</si>
  <si>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</si>
  <si>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2480</t>
  </si>
  <si>
    <t>Dotacja podmiotowa z budżetu dla samorządowej instytucji kultury</t>
  </si>
  <si>
    <t>92116</t>
  </si>
  <si>
    <t>Biblioteki</t>
  </si>
  <si>
    <t>92605</t>
  </si>
  <si>
    <t>80103</t>
  </si>
  <si>
    <t>Oddziały przedszkolne w szkołach podstawowych</t>
  </si>
  <si>
    <t>4130</t>
  </si>
  <si>
    <t>Składki na ubezpieczenie zdrowotne</t>
  </si>
  <si>
    <t>85215</t>
  </si>
  <si>
    <t>Dodatki mieszkaniowe</t>
  </si>
  <si>
    <t>4330</t>
  </si>
  <si>
    <t>Zakup usług przez jednostki samorządu terytorialnego od innych jednostek samorządu terytorialnego</t>
  </si>
  <si>
    <t>Wykonanie</t>
  </si>
  <si>
    <t>01095</t>
  </si>
  <si>
    <t>853</t>
  </si>
  <si>
    <t>85395</t>
  </si>
  <si>
    <t>2327</t>
  </si>
  <si>
    <t>2329</t>
  </si>
  <si>
    <t>2700</t>
  </si>
  <si>
    <t>0870</t>
  </si>
  <si>
    <t>0980</t>
  </si>
  <si>
    <t>0960</t>
  </si>
  <si>
    <t>2910</t>
  </si>
  <si>
    <t>90019</t>
  </si>
  <si>
    <t>0570</t>
  </si>
  <si>
    <t>% wykonania planu</t>
  </si>
  <si>
    <t>75414</t>
  </si>
  <si>
    <t>75421</t>
  </si>
  <si>
    <t>3119</t>
  </si>
  <si>
    <t>4017</t>
  </si>
  <si>
    <t>4019</t>
  </si>
  <si>
    <t>4047</t>
  </si>
  <si>
    <t>4049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</si>
  <si>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</si>
  <si>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</si>
  <si>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</si>
  <si>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</si>
  <si>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</si>
  <si>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</si>
  <si>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</si>
  <si>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</si>
  <si>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</si>
  <si>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</si>
  <si>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4369</t>
  </si>
  <si>
    <t>4417</t>
  </si>
  <si>
    <t>4419</t>
  </si>
  <si>
    <t>4447</t>
  </si>
  <si>
    <t>4449</t>
  </si>
  <si>
    <t>3240</t>
  </si>
  <si>
    <t>92120</t>
  </si>
  <si>
    <t>Stypendia dla uczniów</t>
  </si>
  <si>
    <t>Ochrona zabytków i opieka nad zabytkami</t>
  </si>
  <si>
    <t>Wpływy z tytułu zwrotów wypłaconych swiadczeń z funduszu alimentacyjnego</t>
  </si>
  <si>
    <t>Edukacyjna opieka wychowawecza</t>
  </si>
  <si>
    <t xml:space="preserve">Otrzymane spadki, zapisy i darowizny w postaci pieniężnej </t>
  </si>
  <si>
    <t>Wpływy ze zwrotów dotacji oraz płatności, w tym wykorzystanych niezgodnie z przeznaczeniem lub wykorzystanych z naruszeniem procedur, o których mowa w art. 184 ustawy, pobranych nienależnie lub w nadmiernej wysokości</t>
  </si>
  <si>
    <t>Pozostałe zadania w zakresie polityki społecznej</t>
  </si>
  <si>
    <t>Wpływy i wydatki związane z gromadzeniem środków z opłat i kar za korzystanie ze środowiska</t>
  </si>
  <si>
    <t>Grzywny, mandaty i inne kary pieniężne od osób fizycznych</t>
  </si>
  <si>
    <t>Zarządzanie kryzysowe</t>
  </si>
  <si>
    <t>Obrona cywilna</t>
  </si>
  <si>
    <t>75056</t>
  </si>
  <si>
    <t>92195</t>
  </si>
  <si>
    <t>6057</t>
  </si>
  <si>
    <t>6207</t>
  </si>
  <si>
    <t>Dotacje celowe w ramach programów finansowanych z udziałem środków europejskich oraz środków , o których mowa w art.. 5 ust.1 pkt. 3 oraz ust. 3 pkt 5 i 6 ustawy, lub płatności w ramach budżetu środków europejskich</t>
  </si>
  <si>
    <t>Wykonanie Planu dochodów budżetu Gminy Trzcińsko-Zdrój                                                                                                                                                ogółem za I półrocze  2011 roku</t>
  </si>
  <si>
    <t>80195</t>
  </si>
  <si>
    <t>90020</t>
  </si>
  <si>
    <t>0400</t>
  </si>
  <si>
    <t>6660</t>
  </si>
  <si>
    <t>6300</t>
  </si>
  <si>
    <t>6330</t>
  </si>
  <si>
    <t>Wpływy ze sprzedaży składników majątkowych</t>
  </si>
  <si>
    <t>Dotacje celowe w ramach programów finansowanych z udziałem środków europejskich oraz środków,o których mowa w art..5 ust.1 pkt 3 oraz ust 3 pkt 5 i 6 ustawy, lub płatności w ramach budżetu środków europejskich</t>
  </si>
  <si>
    <t>Wpływy ze zwrotów dotacj oraz płatności , w tym wykorzystanych niezgodnie z przeznaczeniem lub wykorzystanych z naruszeniem procedur, o których mowa w art..184 ustawy,pobranych nienależnie lub w nadmiernej wysokości,dotyczące dochodów majątkowych</t>
  </si>
  <si>
    <t>Dotacje celowe otrzymane z budżetu państwa na realizację inwestycji i zakupów inwestycyjnych własnych gmin( związków gmin)</t>
  </si>
  <si>
    <t>Przedszkola</t>
  </si>
  <si>
    <t>Wpływy i wydatki związane z gromadzeniem środków z opłat produktowych</t>
  </si>
  <si>
    <t>Paragraf</t>
  </si>
  <si>
    <t>Treść</t>
  </si>
  <si>
    <t>243 897,83</t>
  </si>
  <si>
    <t>16 648,00</t>
  </si>
  <si>
    <t>227 249,83</t>
  </si>
  <si>
    <t>496,35</t>
  </si>
  <si>
    <t>3 287,10</t>
  </si>
  <si>
    <t>672,35</t>
  </si>
  <si>
    <t>222 794,03</t>
  </si>
  <si>
    <t>364 700,00</t>
  </si>
  <si>
    <t>4 700,00</t>
  </si>
  <si>
    <t>50 000,00</t>
  </si>
  <si>
    <t>138 375,00</t>
  </si>
  <si>
    <t>171 625,00</t>
  </si>
  <si>
    <t>282 000,00</t>
  </si>
  <si>
    <t>162 000,00</t>
  </si>
  <si>
    <t>42 000,00</t>
  </si>
  <si>
    <t>120 000,00</t>
  </si>
  <si>
    <t>105 000,00</t>
  </si>
  <si>
    <t>15 000,00</t>
  </si>
  <si>
    <t>544 134,00</t>
  </si>
  <si>
    <t>460 400,00</t>
  </si>
  <si>
    <t>83 734,00</t>
  </si>
  <si>
    <t>2 245 838,00</t>
  </si>
  <si>
    <t>319 236,00</t>
  </si>
  <si>
    <t>57,00</t>
  </si>
  <si>
    <t>60 000,00</t>
  </si>
  <si>
    <t>177 800,00</t>
  </si>
  <si>
    <t>31 379,00</t>
  </si>
  <si>
    <t>1 926 602,00</t>
  </si>
  <si>
    <t>18 000,00</t>
  </si>
  <si>
    <t>103 000,00</t>
  </si>
  <si>
    <t>196 493,00</t>
  </si>
  <si>
    <t>20 000,00</t>
  </si>
  <si>
    <t>3 450,00</t>
  </si>
  <si>
    <t>303 690,00</t>
  </si>
  <si>
    <t>1 071 450,00</t>
  </si>
  <si>
    <t>185 519,00</t>
  </si>
  <si>
    <t>25 000,00</t>
  </si>
  <si>
    <t>222 000,00</t>
  </si>
  <si>
    <t>70 000,00</t>
  </si>
  <si>
    <t>700,00</t>
  </si>
  <si>
    <t>29 300,00</t>
  </si>
  <si>
    <t>40 000,00</t>
  </si>
  <si>
    <t>152 000,00</t>
  </si>
  <si>
    <t>80 000,00</t>
  </si>
  <si>
    <t>72 000,00</t>
  </si>
  <si>
    <t>2 069 301,00</t>
  </si>
  <si>
    <t>111 500,00</t>
  </si>
  <si>
    <t>92 000,00</t>
  </si>
  <si>
    <t>14 000,00</t>
  </si>
  <si>
    <t>2 500,00</t>
  </si>
  <si>
    <t>2 000,00</t>
  </si>
  <si>
    <t>1 000,00</t>
  </si>
  <si>
    <t>3 760,00</t>
  </si>
  <si>
    <t>647,00</t>
  </si>
  <si>
    <t>93,00</t>
  </si>
  <si>
    <t>71 010,00</t>
  </si>
  <si>
    <t>63 000,00</t>
  </si>
  <si>
    <t>3 385,00</t>
  </si>
  <si>
    <t>3 255,00</t>
  </si>
  <si>
    <t>Opłaty z tytułu zakupu usług telekomunikacyjnych świadczonych w ruchomej publicznej sieci telefonicznej</t>
  </si>
  <si>
    <t>370,00</t>
  </si>
  <si>
    <t>1 760 467,00</t>
  </si>
  <si>
    <t>2 510,00</t>
  </si>
  <si>
    <t>1 150 000,00</t>
  </si>
  <si>
    <t>70 650,00</t>
  </si>
  <si>
    <t>175 000,00</t>
  </si>
  <si>
    <t>30 000,00</t>
  </si>
  <si>
    <t>35 000,00</t>
  </si>
  <si>
    <t>5 000,00</t>
  </si>
  <si>
    <t>56 577,00</t>
  </si>
  <si>
    <t>423,00</t>
  </si>
  <si>
    <t>7 000,00</t>
  </si>
  <si>
    <t>90 000,00</t>
  </si>
  <si>
    <t>8 000,00</t>
  </si>
  <si>
    <t>Opłata z tytułu zakupu usług telekomunikacyjnych świadczonych w stacjonarnej publicznej sieci telefonicznej.</t>
  </si>
  <si>
    <t>10 000,00</t>
  </si>
  <si>
    <t>14 307,00</t>
  </si>
  <si>
    <t>237,00</t>
  </si>
  <si>
    <t>160,00</t>
  </si>
  <si>
    <t>77,00</t>
  </si>
  <si>
    <t>Spis powszechny i inne</t>
  </si>
  <si>
    <t>9 925,00</t>
  </si>
  <si>
    <t>6 405,76</t>
  </si>
  <si>
    <t>1 172,20</t>
  </si>
  <si>
    <t>190,18</t>
  </si>
  <si>
    <t>1 356,86</t>
  </si>
  <si>
    <t>100,00</t>
  </si>
  <si>
    <t>15 920,00</t>
  </si>
  <si>
    <t>8 920,00</t>
  </si>
  <si>
    <t>95 742,00</t>
  </si>
  <si>
    <t>4 000,00</t>
  </si>
  <si>
    <t>1 200,00</t>
  </si>
  <si>
    <t>34 532,00</t>
  </si>
  <si>
    <t>350,00</t>
  </si>
  <si>
    <t>14 552,00</t>
  </si>
  <si>
    <t>500,00</t>
  </si>
  <si>
    <t>9 608,00</t>
  </si>
  <si>
    <t>936,00</t>
  </si>
  <si>
    <t>795,00</t>
  </si>
  <si>
    <t>121,00</t>
  </si>
  <si>
    <t>20,00</t>
  </si>
  <si>
    <t>121 871,50</t>
  </si>
  <si>
    <t>121 000,00</t>
  </si>
  <si>
    <t>1 100,00</t>
  </si>
  <si>
    <t>3 000,00</t>
  </si>
  <si>
    <t>38 645,00</t>
  </si>
  <si>
    <t>12 000,00</t>
  </si>
  <si>
    <t>4 660,00</t>
  </si>
  <si>
    <t>5 471,00</t>
  </si>
  <si>
    <t>924,00</t>
  </si>
  <si>
    <t>371,50</t>
  </si>
  <si>
    <t>35 580,00</t>
  </si>
  <si>
    <t>29 862,00</t>
  </si>
  <si>
    <t>353,00</t>
  </si>
  <si>
    <t>32,00</t>
  </si>
  <si>
    <t>2 333,00</t>
  </si>
  <si>
    <t>152 400,00</t>
  </si>
  <si>
    <t>8010</t>
  </si>
  <si>
    <t>Rozliczenia z bankami związane z obsługą długu publicznego</t>
  </si>
  <si>
    <t>2 400,00</t>
  </si>
  <si>
    <t>8110</t>
  </si>
  <si>
    <t>Odsetki od samorządowych papierów wartościowych lub zaciągniętych przez jednostkę samorządu terytorialnego kredytów i pożyczek</t>
  </si>
  <si>
    <t>150 000,00</t>
  </si>
  <si>
    <t>215 870,50</t>
  </si>
  <si>
    <t>51 674,00</t>
  </si>
  <si>
    <t>2940</t>
  </si>
  <si>
    <t>Zwrot do budżetu państwa nienależnie pobranej subwencji ogólnej za lata poprzednie</t>
  </si>
  <si>
    <t>2 700,00</t>
  </si>
  <si>
    <t>161 496,50</t>
  </si>
  <si>
    <t>5 680 225,96</t>
  </si>
  <si>
    <t>2 706 935,96</t>
  </si>
  <si>
    <t>118 900,00</t>
  </si>
  <si>
    <t>1 648 024,00</t>
  </si>
  <si>
    <t>140 200,00</t>
  </si>
  <si>
    <t>287 003,35</t>
  </si>
  <si>
    <t>46 248,61</t>
  </si>
  <si>
    <t>6 460,00</t>
  </si>
  <si>
    <t>80 811,00</t>
  </si>
  <si>
    <t>15 500,00</t>
  </si>
  <si>
    <t>34 100,00</t>
  </si>
  <si>
    <t>50 200,00</t>
  </si>
  <si>
    <t>1 800,00</t>
  </si>
  <si>
    <t>16 000,00</t>
  </si>
  <si>
    <t>3 900,00</t>
  </si>
  <si>
    <t>141 589,00</t>
  </si>
  <si>
    <t>100 000,00</t>
  </si>
  <si>
    <t>108 700,00</t>
  </si>
  <si>
    <t>7 700,00</t>
  </si>
  <si>
    <t>77 200,00</t>
  </si>
  <si>
    <t>6 500,00</t>
  </si>
  <si>
    <t>14 100,00</t>
  </si>
  <si>
    <t>400,00</t>
  </si>
  <si>
    <t>619 100,00</t>
  </si>
  <si>
    <t>19 700,00</t>
  </si>
  <si>
    <t>320 000,00</t>
  </si>
  <si>
    <t>26 300,00</t>
  </si>
  <si>
    <t>55 300,00</t>
  </si>
  <si>
    <t>9 200,00</t>
  </si>
  <si>
    <t>44 780,00</t>
  </si>
  <si>
    <t>62 500,00</t>
  </si>
  <si>
    <t>9 100,00</t>
  </si>
  <si>
    <t>9 500,00</t>
  </si>
  <si>
    <t>200,00</t>
  </si>
  <si>
    <t>4 900,00</t>
  </si>
  <si>
    <t>300,00</t>
  </si>
  <si>
    <t>22 320,00</t>
  </si>
  <si>
    <t>1 620 800,00</t>
  </si>
  <si>
    <t>78 400,00</t>
  </si>
  <si>
    <t>982 000,00</t>
  </si>
  <si>
    <t>86 000,00</t>
  </si>
  <si>
    <t>173 400,00</t>
  </si>
  <si>
    <t>28 100,00</t>
  </si>
  <si>
    <t>79 511,00</t>
  </si>
  <si>
    <t>5 900,00</t>
  </si>
  <si>
    <t>20 300,00</t>
  </si>
  <si>
    <t>86 200,00</t>
  </si>
  <si>
    <t>2 600,00</t>
  </si>
  <si>
    <t>2 200,00</t>
  </si>
  <si>
    <t>3 400,00</t>
  </si>
  <si>
    <t>59 689,00</t>
  </si>
  <si>
    <t>266 000,00</t>
  </si>
  <si>
    <t>29 720,00</t>
  </si>
  <si>
    <t>2 487,00</t>
  </si>
  <si>
    <t>5 400,00</t>
  </si>
  <si>
    <t>900,00</t>
  </si>
  <si>
    <t>2 793,00</t>
  </si>
  <si>
    <t>26 535,00</t>
  </si>
  <si>
    <t>179 000,00</t>
  </si>
  <si>
    <t>2 117,00</t>
  </si>
  <si>
    <t>1 048,00</t>
  </si>
  <si>
    <t>4780</t>
  </si>
  <si>
    <t>Składki na Fundusz Emerytur Pomostowych</t>
  </si>
  <si>
    <t>326 900,00</t>
  </si>
  <si>
    <t>222 488,00</t>
  </si>
  <si>
    <t>16 512,00</t>
  </si>
  <si>
    <t>35 400,00</t>
  </si>
  <si>
    <t>5 700,00</t>
  </si>
  <si>
    <t>13 924,00</t>
  </si>
  <si>
    <t>2 800,00</t>
  </si>
  <si>
    <t>10 700,00</t>
  </si>
  <si>
    <t>1 400,00</t>
  </si>
  <si>
    <t>6 476,00</t>
  </si>
  <si>
    <t>29 400,00</t>
  </si>
  <si>
    <t>11 500,00</t>
  </si>
  <si>
    <t>17 900,00</t>
  </si>
  <si>
    <t>2 390,00</t>
  </si>
  <si>
    <t>280,00</t>
  </si>
  <si>
    <t>2 110,00</t>
  </si>
  <si>
    <t>89 695,68</t>
  </si>
  <si>
    <t>86 695,68</t>
  </si>
  <si>
    <t>34 000,00</t>
  </si>
  <si>
    <t>13 578,00</t>
  </si>
  <si>
    <t>122,00</t>
  </si>
  <si>
    <t>12 695,68</t>
  </si>
  <si>
    <t>3 359 107,40</t>
  </si>
  <si>
    <t>2 040 000,00</t>
  </si>
  <si>
    <t>1 943 860,00</t>
  </si>
  <si>
    <t>44 500,00</t>
  </si>
  <si>
    <t>2 694,00</t>
  </si>
  <si>
    <t>42 360,00</t>
  </si>
  <si>
    <t>1 180,00</t>
  </si>
  <si>
    <t>50,00</t>
  </si>
  <si>
    <t>1 708,00</t>
  </si>
  <si>
    <t>1 094,00</t>
  </si>
  <si>
    <t>1 154,00</t>
  </si>
  <si>
    <t>44 000,00</t>
  </si>
  <si>
    <t>276 052,40</t>
  </si>
  <si>
    <t>2710</t>
  </si>
  <si>
    <t>Dotacja celowa na pomoc finansową udzielaną między jednostkami samorządu terytorialnego na dofinansowanie własnych zadań bieżących</t>
  </si>
  <si>
    <t>275 052,40</t>
  </si>
  <si>
    <t>251 000,00</t>
  </si>
  <si>
    <t>552 500,00</t>
  </si>
  <si>
    <t>281 860,00</t>
  </si>
  <si>
    <t>18 900,00</t>
  </si>
  <si>
    <t>49 100,00</t>
  </si>
  <si>
    <t>7 650,00</t>
  </si>
  <si>
    <t>15 300,00</t>
  </si>
  <si>
    <t>8 356,00</t>
  </si>
  <si>
    <t>24 000,00</t>
  </si>
  <si>
    <t>8 034,00</t>
  </si>
  <si>
    <t>125 555,00</t>
  </si>
  <si>
    <t>600,00</t>
  </si>
  <si>
    <t>124 955,00</t>
  </si>
  <si>
    <t>169 476,00</t>
  </si>
  <si>
    <t>16 947,60</t>
  </si>
  <si>
    <t>69 846,20</t>
  </si>
  <si>
    <t>4 112,09</t>
  </si>
  <si>
    <t>4 306,26</t>
  </si>
  <si>
    <t>253,52</t>
  </si>
  <si>
    <t>12 039,55</t>
  </si>
  <si>
    <t>708,81</t>
  </si>
  <si>
    <t>1 836,96</t>
  </si>
  <si>
    <t>108,15</t>
  </si>
  <si>
    <t>9 590,58</t>
  </si>
  <si>
    <t>564,62</t>
  </si>
  <si>
    <t>11 381,72</t>
  </si>
  <si>
    <t>670,08</t>
  </si>
  <si>
    <t>29 863,81</t>
  </si>
  <si>
    <t>1 758,19</t>
  </si>
  <si>
    <t>4367</t>
  </si>
  <si>
    <t>1 983,24</t>
  </si>
  <si>
    <t>116,76</t>
  </si>
  <si>
    <t>1 133,28</t>
  </si>
  <si>
    <t>66,72</t>
  </si>
  <si>
    <t>2 066,22</t>
  </si>
  <si>
    <t>121,64</t>
  </si>
  <si>
    <t>305 544,00</t>
  </si>
  <si>
    <t>185 800,00</t>
  </si>
  <si>
    <t>127 500,00</t>
  </si>
  <si>
    <t>6 900,00</t>
  </si>
  <si>
    <t>22 300,00</t>
  </si>
  <si>
    <t>778,00</t>
  </si>
  <si>
    <t>800,00</t>
  </si>
  <si>
    <t>9 422,00</t>
  </si>
  <si>
    <t>119 744,00</t>
  </si>
  <si>
    <t>103 639,00</t>
  </si>
  <si>
    <t>16 105,00</t>
  </si>
  <si>
    <t>4 350 950,00</t>
  </si>
  <si>
    <t>3 876 235,00</t>
  </si>
  <si>
    <t>29 685,00</t>
  </si>
  <si>
    <t>30 750,00</t>
  </si>
  <si>
    <t>1 437 846,00</t>
  </si>
  <si>
    <t>2 377 154,00</t>
  </si>
  <si>
    <t>37 500,00</t>
  </si>
  <si>
    <t>11 000,00</t>
  </si>
  <si>
    <t>70 220,00</t>
  </si>
  <si>
    <t>65 220,00</t>
  </si>
  <si>
    <t>282 746,00</t>
  </si>
  <si>
    <t>140 000,00</t>
  </si>
  <si>
    <t>67 746,00</t>
  </si>
  <si>
    <t>58 649,00</t>
  </si>
  <si>
    <t>16 449,00</t>
  </si>
  <si>
    <t>16 700,00</t>
  </si>
  <si>
    <t>839 100,00</t>
  </si>
  <si>
    <t>622 540,00</t>
  </si>
  <si>
    <t>5 090,00</t>
  </si>
  <si>
    <t>760,00</t>
  </si>
  <si>
    <t>11 400,00</t>
  </si>
  <si>
    <t>20 050,00</t>
  </si>
  <si>
    <t>3 610,00</t>
  </si>
  <si>
    <t>30,00</t>
  </si>
  <si>
    <t>1 600,00</t>
  </si>
  <si>
    <t>128 200,00</t>
  </si>
  <si>
    <t>101 800,00</t>
  </si>
  <si>
    <t>180 000,00</t>
  </si>
  <si>
    <t>2 560,00</t>
  </si>
  <si>
    <t>29 000,00</t>
  </si>
  <si>
    <t>Kultura fizyczna</t>
  </si>
  <si>
    <t>1 818 534,00</t>
  </si>
  <si>
    <t>1 660 534,00</t>
  </si>
  <si>
    <t>2 350,00</t>
  </si>
  <si>
    <t>94 000,00</t>
  </si>
  <si>
    <t>6 000,00</t>
  </si>
  <si>
    <t>16 300,00</t>
  </si>
  <si>
    <t>13 540,00</t>
  </si>
  <si>
    <t>67 000,00</t>
  </si>
  <si>
    <t>80,00</t>
  </si>
  <si>
    <t>21 240,00</t>
  </si>
  <si>
    <t>3 284,00</t>
  </si>
  <si>
    <t>140,00</t>
  </si>
  <si>
    <t>1 400 000,00</t>
  </si>
  <si>
    <t>Zadania w zakresie kultury fizycznej</t>
  </si>
  <si>
    <t>158 000,00</t>
  </si>
  <si>
    <t>138 000,00</t>
  </si>
  <si>
    <t>BeSTia</t>
  </si>
  <si>
    <t>Wpływy z opłaty produktowej</t>
  </si>
  <si>
    <t>6</t>
  </si>
  <si>
    <t>Razem</t>
  </si>
  <si>
    <t>Wykonanie Planu wydatków budżetu Gminy Trzcińsko-Zdrój                                                                              ogółem za I półrocze 2011 roku</t>
  </si>
  <si>
    <t>Załacznik nr 3</t>
  </si>
  <si>
    <t>Załacznik nr 2</t>
  </si>
  <si>
    <t xml:space="preserve">Kultura fizyczna </t>
  </si>
  <si>
    <t xml:space="preserve">Zadania w zakresie kultury fizycznej </t>
  </si>
  <si>
    <t>Wpływy z opłat za zezwolenia na sprzedaż napojów alkoholowych</t>
  </si>
  <si>
    <t>Dotacja celowa otrzymana z tytułu pomocy finansowej udzielanej między jednostkami samorządu terytorialnego na dofinansowanie własnych zadań inwestycyjnych i zakupów inwestycyjnych</t>
  </si>
  <si>
    <t>Środki na dofinansowaniewłasnych zadań bieżących gmin (związków gmin), powiatów (związków powiatów), samorządów województw, pozyskane z innych żródeł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</si>
</sst>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.00_ ;\-#,##0.00\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???"/>
    <numFmt numFmtId="177" formatCode="?????"/>
    <numFmt numFmtId="178" formatCode="0000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9"/>
    </font>
    <font>
      <b/>
      <sz val="12"/>
      <color indexed="8"/>
      <name val="Arial"/>
      <family val="9"/>
    </font>
    <font>
      <b/>
      <sz val="8.25"/>
      <color indexed="8"/>
      <name val="Arial"/>
      <family val="9"/>
    </font>
    <font>
      <sz val="12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9"/>
    </font>
    <font>
      <sz val="8"/>
      <color indexed="8"/>
      <name val="Arial"/>
      <family val="9"/>
    </font>
    <font>
      <b/>
      <sz val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.25"/>
      <name val="Arial"/>
      <family val="9"/>
    </font>
    <font>
      <b/>
      <sz val="8.25"/>
      <name val="Arial"/>
      <family val="9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NumberFormat="1" applyFill="1" applyBorder="1" applyAlignment="1" applyProtection="1">
      <alignment horizontal="left"/>
      <protection locked="0"/>
    </xf>
    <xf numFmtId="2" fontId="5" fillId="0" borderId="0" xfId="0" applyNumberFormat="1" applyFill="1" applyBorder="1" applyAlignment="1" applyProtection="1">
      <alignment horizontal="left"/>
      <protection locked="0"/>
    </xf>
    <xf numFmtId="4" fontId="5" fillId="0" borderId="0" xfId="0" applyNumberFormat="1" applyFill="1" applyBorder="1" applyAlignment="1" applyProtection="1">
      <alignment horizontal="left"/>
      <protection locked="0"/>
    </xf>
    <xf numFmtId="43" fontId="13" fillId="0" borderId="1" xfId="15" applyFont="1" applyFill="1" applyBorder="1" applyAlignment="1">
      <alignment/>
    </xf>
    <xf numFmtId="43" fontId="13" fillId="0" borderId="2" xfId="15" applyFont="1" applyFill="1" applyBorder="1" applyAlignment="1">
      <alignment/>
    </xf>
    <xf numFmtId="43" fontId="13" fillId="0" borderId="3" xfId="15" applyFont="1" applyFill="1" applyBorder="1" applyAlignment="1">
      <alignment/>
    </xf>
    <xf numFmtId="43" fontId="13" fillId="0" borderId="4" xfId="15" applyFont="1" applyFill="1" applyBorder="1" applyAlignment="1">
      <alignment/>
    </xf>
    <xf numFmtId="178" fontId="13" fillId="0" borderId="5" xfId="15" applyNumberFormat="1" applyFont="1" applyFill="1" applyBorder="1" applyAlignment="1">
      <alignment horizontal="left" vertical="top"/>
    </xf>
    <xf numFmtId="178" fontId="13" fillId="0" borderId="5" xfId="15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49" fontId="7" fillId="0" borderId="6" xfId="0" applyFill="1" applyAlignment="1">
      <alignment horizontal="center" vertical="center" wrapText="1"/>
    </xf>
    <xf numFmtId="49" fontId="7" fillId="0" borderId="6" xfId="0" applyFill="1" applyAlignment="1">
      <alignment horizontal="left" vertical="center" wrapText="1"/>
    </xf>
    <xf numFmtId="4" fontId="7" fillId="0" borderId="7" xfId="0" applyNumberFormat="1" applyFill="1" applyBorder="1" applyAlignment="1">
      <alignment horizontal="right" vertical="center" wrapText="1"/>
    </xf>
    <xf numFmtId="49" fontId="9" fillId="0" borderId="6" xfId="0" applyFill="1" applyAlignment="1">
      <alignment horizontal="center" vertical="center" wrapText="1"/>
    </xf>
    <xf numFmtId="49" fontId="8" fillId="0" borderId="6" xfId="0" applyFill="1" applyAlignment="1">
      <alignment horizontal="center" vertical="center" wrapText="1"/>
    </xf>
    <xf numFmtId="49" fontId="9" fillId="0" borderId="6" xfId="0" applyFill="1" applyAlignment="1">
      <alignment horizontal="left" vertical="center" wrapText="1"/>
    </xf>
    <xf numFmtId="4" fontId="9" fillId="0" borderId="7" xfId="0" applyNumberFormat="1" applyFill="1" applyBorder="1" applyAlignment="1">
      <alignment horizontal="right" vertical="center" wrapText="1"/>
    </xf>
    <xf numFmtId="4" fontId="9" fillId="0" borderId="7" xfId="0" applyNumberFormat="1" applyFont="1" applyFill="1" applyBorder="1" applyAlignment="1">
      <alignment horizontal="right" vertical="center" wrapText="1"/>
    </xf>
    <xf numFmtId="49" fontId="10" fillId="0" borderId="7" xfId="0" applyFill="1" applyBorder="1" applyAlignment="1">
      <alignment vertical="center" wrapText="1"/>
    </xf>
    <xf numFmtId="49" fontId="10" fillId="0" borderId="8" xfId="0" applyFill="1" applyBorder="1" applyAlignment="1">
      <alignment vertical="center" wrapText="1"/>
    </xf>
    <xf numFmtId="49" fontId="10" fillId="0" borderId="9" xfId="0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right" vertical="center" wrapText="1"/>
    </xf>
    <xf numFmtId="49" fontId="20" fillId="0" borderId="6" xfId="0" applyFont="1" applyFill="1" applyAlignment="1">
      <alignment horizontal="left" vertical="center" wrapText="1"/>
    </xf>
    <xf numFmtId="49" fontId="8" fillId="0" borderId="10" xfId="0" applyFill="1" applyBorder="1" applyAlignment="1">
      <alignment horizontal="center" vertical="center" wrapText="1"/>
    </xf>
    <xf numFmtId="49" fontId="8" fillId="0" borderId="11" xfId="0" applyFill="1" applyBorder="1" applyAlignment="1">
      <alignment horizontal="center" vertical="center" wrapText="1"/>
    </xf>
    <xf numFmtId="49" fontId="21" fillId="0" borderId="6" xfId="0" applyFont="1" applyFill="1" applyAlignment="1">
      <alignment horizontal="center" vertical="center" wrapText="1"/>
    </xf>
    <xf numFmtId="49" fontId="21" fillId="0" borderId="6" xfId="0" applyFont="1" applyFill="1" applyAlignment="1">
      <alignment horizontal="left" vertical="center" wrapText="1"/>
    </xf>
    <xf numFmtId="4" fontId="21" fillId="0" borderId="7" xfId="0" applyNumberFormat="1" applyFont="1" applyFill="1" applyBorder="1" applyAlignment="1">
      <alignment horizontal="right" vertical="center" wrapText="1"/>
    </xf>
    <xf numFmtId="49" fontId="22" fillId="0" borderId="6" xfId="0" applyFont="1" applyFill="1" applyAlignment="1">
      <alignment horizontal="center" vertical="center" wrapText="1"/>
    </xf>
    <xf numFmtId="4" fontId="22" fillId="0" borderId="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49" fontId="14" fillId="0" borderId="12" xfId="0" applyFont="1" applyFill="1" applyBorder="1" applyAlignment="1">
      <alignment horizontal="center" vertical="center" wrapText="1"/>
    </xf>
    <xf numFmtId="49" fontId="14" fillId="0" borderId="13" xfId="0" applyFont="1" applyFill="1" applyBorder="1" applyAlignment="1">
      <alignment vertical="center" wrapText="1"/>
    </xf>
    <xf numFmtId="49" fontId="14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49" fontId="15" fillId="0" borderId="5" xfId="0" applyFont="1" applyFill="1" applyBorder="1" applyAlignment="1">
      <alignment horizontal="center" vertical="center" wrapText="1"/>
    </xf>
    <xf numFmtId="49" fontId="15" fillId="0" borderId="16" xfId="0" applyFont="1" applyFill="1" applyBorder="1" applyAlignment="1">
      <alignment horizontal="center" vertical="center" wrapText="1"/>
    </xf>
    <xf numFmtId="49" fontId="15" fillId="0" borderId="5" xfId="0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49" fontId="14" fillId="0" borderId="10" xfId="0" applyFont="1" applyFill="1" applyBorder="1" applyAlignment="1">
      <alignment horizontal="center" vertical="center" wrapText="1"/>
    </xf>
    <xf numFmtId="49" fontId="14" fillId="0" borderId="16" xfId="0" applyFont="1" applyFill="1" applyBorder="1" applyAlignment="1">
      <alignment horizontal="center" vertical="center" wrapText="1"/>
    </xf>
    <xf numFmtId="49" fontId="14" fillId="0" borderId="5" xfId="0" applyFont="1" applyFill="1" applyBorder="1" applyAlignment="1">
      <alignment horizontal="center" vertical="center" wrapText="1"/>
    </xf>
    <xf numFmtId="49" fontId="16" fillId="0" borderId="5" xfId="0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9" fontId="14" fillId="0" borderId="17" xfId="0" applyFont="1" applyFill="1" applyBorder="1" applyAlignment="1">
      <alignment horizontal="center" vertical="center" wrapText="1"/>
    </xf>
    <xf numFmtId="49" fontId="13" fillId="0" borderId="5" xfId="0" applyFont="1" applyFill="1" applyBorder="1" applyAlignment="1">
      <alignment horizontal="left" vertical="center" wrapText="1"/>
    </xf>
    <xf numFmtId="49" fontId="16" fillId="0" borderId="5" xfId="0" applyFont="1" applyFill="1" applyBorder="1" applyAlignment="1">
      <alignment horizontal="center" vertical="center" wrapText="1"/>
    </xf>
    <xf numFmtId="49" fontId="15" fillId="0" borderId="16" xfId="0" applyFont="1" applyFill="1" applyBorder="1" applyAlignment="1">
      <alignment horizontal="center" vertical="center" wrapText="1"/>
    </xf>
    <xf numFmtId="49" fontId="15" fillId="0" borderId="18" xfId="0" applyFont="1" applyFill="1" applyBorder="1" applyAlignment="1">
      <alignment horizontal="center" vertical="center" wrapText="1"/>
    </xf>
    <xf numFmtId="49" fontId="16" fillId="0" borderId="19" xfId="0" applyFont="1" applyFill="1" applyBorder="1" applyAlignment="1">
      <alignment horizontal="center" vertical="center" wrapText="1"/>
    </xf>
    <xf numFmtId="49" fontId="14" fillId="0" borderId="20" xfId="0" applyFont="1" applyFill="1" applyBorder="1" applyAlignment="1">
      <alignment horizontal="center" vertical="center" wrapText="1"/>
    </xf>
    <xf numFmtId="49" fontId="13" fillId="0" borderId="5" xfId="0" applyFont="1" applyFill="1" applyBorder="1" applyAlignment="1">
      <alignment horizontal="center" vertical="center" wrapText="1"/>
    </xf>
    <xf numFmtId="49" fontId="16" fillId="0" borderId="21" xfId="0" applyFont="1" applyFill="1" applyBorder="1" applyAlignment="1">
      <alignment horizontal="center" vertical="center" wrapText="1"/>
    </xf>
    <xf numFmtId="49" fontId="15" fillId="0" borderId="7" xfId="0" applyFont="1" applyFill="1" applyBorder="1" applyAlignment="1">
      <alignment horizontal="center" vertical="center" wrapText="1"/>
    </xf>
    <xf numFmtId="49" fontId="15" fillId="0" borderId="3" xfId="0" applyFont="1" applyFill="1" applyBorder="1" applyAlignment="1">
      <alignment horizontal="center" vertical="center" wrapText="1"/>
    </xf>
    <xf numFmtId="49" fontId="16" fillId="0" borderId="20" xfId="0" applyFont="1" applyFill="1" applyBorder="1" applyAlignment="1">
      <alignment horizontal="center" vertical="center" wrapText="1"/>
    </xf>
    <xf numFmtId="49" fontId="14" fillId="0" borderId="21" xfId="0" applyFont="1" applyFill="1" applyBorder="1" applyAlignment="1">
      <alignment horizontal="center" vertical="center" wrapText="1"/>
    </xf>
    <xf numFmtId="49" fontId="14" fillId="0" borderId="22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5" xfId="0" applyNumberFormat="1" applyFont="1" applyFill="1" applyBorder="1" applyAlignment="1">
      <alignment horizontal="center" vertical="center" wrapText="1"/>
    </xf>
    <xf numFmtId="49" fontId="15" fillId="0" borderId="20" xfId="0" applyFont="1" applyFill="1" applyBorder="1" applyAlignment="1">
      <alignment horizontal="center" vertical="center" wrapText="1"/>
    </xf>
    <xf numFmtId="49" fontId="14" fillId="0" borderId="18" xfId="0" applyFont="1" applyFill="1" applyBorder="1" applyAlignment="1">
      <alignment horizontal="center" vertical="center" wrapText="1"/>
    </xf>
    <xf numFmtId="176" fontId="16" fillId="0" borderId="5" xfId="15" applyNumberFormat="1" applyFont="1" applyFill="1" applyBorder="1" applyAlignment="1">
      <alignment horizontal="left" vertical="top"/>
    </xf>
    <xf numFmtId="43" fontId="13" fillId="0" borderId="23" xfId="15" applyFont="1" applyFill="1" applyBorder="1" applyAlignment="1">
      <alignment/>
    </xf>
    <xf numFmtId="43" fontId="13" fillId="0" borderId="5" xfId="15" applyFont="1" applyFill="1" applyBorder="1" applyAlignment="1">
      <alignment/>
    </xf>
    <xf numFmtId="43" fontId="16" fillId="0" borderId="5" xfId="15" applyFont="1" applyFill="1" applyBorder="1" applyAlignment="1">
      <alignment horizontal="left" vertical="top"/>
    </xf>
    <xf numFmtId="177" fontId="13" fillId="0" borderId="20" xfId="15" applyNumberFormat="1" applyFont="1" applyFill="1" applyBorder="1" applyAlignment="1">
      <alignment horizontal="left" vertical="top"/>
    </xf>
    <xf numFmtId="43" fontId="13" fillId="0" borderId="5" xfId="15" applyFont="1" applyFill="1" applyBorder="1" applyAlignment="1">
      <alignment horizontal="left" vertical="top"/>
    </xf>
    <xf numFmtId="49" fontId="16" fillId="0" borderId="24" xfId="0" applyFont="1" applyFill="1" applyBorder="1" applyAlignment="1">
      <alignment horizontal="center" vertical="center" wrapText="1"/>
    </xf>
    <xf numFmtId="49" fontId="15" fillId="0" borderId="25" xfId="0" applyFont="1" applyFill="1" applyBorder="1" applyAlignment="1">
      <alignment horizontal="center" vertical="center" wrapText="1"/>
    </xf>
    <xf numFmtId="49" fontId="16" fillId="0" borderId="7" xfId="0" applyFont="1" applyFill="1" applyBorder="1" applyAlignment="1">
      <alignment horizontal="center" vertical="center" wrapText="1"/>
    </xf>
    <xf numFmtId="49" fontId="14" fillId="0" borderId="3" xfId="0" applyFont="1" applyFill="1" applyBorder="1" applyAlignment="1">
      <alignment horizontal="center" vertical="center" wrapText="1"/>
    </xf>
    <xf numFmtId="49" fontId="14" fillId="0" borderId="26" xfId="0" applyFont="1" applyFill="1" applyBorder="1" applyAlignment="1">
      <alignment horizontal="center" vertical="center" wrapText="1"/>
    </xf>
    <xf numFmtId="49" fontId="14" fillId="0" borderId="27" xfId="0" applyFont="1" applyFill="1" applyBorder="1" applyAlignment="1">
      <alignment horizontal="center" vertical="center" wrapText="1"/>
    </xf>
    <xf numFmtId="49" fontId="16" fillId="0" borderId="28" xfId="0" applyFont="1" applyFill="1" applyBorder="1" applyAlignment="1">
      <alignment horizontal="center" vertical="center" wrapText="1"/>
    </xf>
    <xf numFmtId="49" fontId="14" fillId="0" borderId="29" xfId="0" applyFont="1" applyFill="1" applyBorder="1" applyAlignment="1">
      <alignment horizontal="center" vertical="center" wrapText="1"/>
    </xf>
    <xf numFmtId="49" fontId="16" fillId="0" borderId="30" xfId="0" applyFont="1" applyFill="1" applyBorder="1" applyAlignment="1">
      <alignment horizontal="center" vertical="center" wrapText="1"/>
    </xf>
    <xf numFmtId="49" fontId="13" fillId="0" borderId="5" xfId="0" applyFont="1" applyFill="1" applyBorder="1" applyAlignment="1">
      <alignment horizontal="center" vertical="center" wrapText="1"/>
    </xf>
    <xf numFmtId="49" fontId="14" fillId="0" borderId="31" xfId="0" applyFont="1" applyFill="1" applyBorder="1" applyAlignment="1">
      <alignment horizontal="center" vertical="center" wrapText="1"/>
    </xf>
    <xf numFmtId="49" fontId="16" fillId="0" borderId="3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6" fillId="0" borderId="5" xfId="0" applyNumberFormat="1" applyFont="1" applyFill="1" applyBorder="1" applyAlignment="1">
      <alignment horizontal="right" vertical="center" wrapText="1"/>
    </xf>
    <xf numFmtId="49" fontId="16" fillId="0" borderId="29" xfId="0" applyFont="1" applyFill="1" applyBorder="1" applyAlignment="1">
      <alignment horizontal="center" vertical="center" wrapText="1"/>
    </xf>
    <xf numFmtId="49" fontId="14" fillId="0" borderId="5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right" vertical="center" wrapText="1"/>
    </xf>
    <xf numFmtId="49" fontId="15" fillId="0" borderId="29" xfId="0" applyFont="1" applyFill="1" applyBorder="1" applyAlignment="1">
      <alignment horizontal="center" vertical="center" wrapText="1"/>
    </xf>
    <xf numFmtId="49" fontId="13" fillId="0" borderId="3" xfId="0" applyFont="1" applyFill="1" applyBorder="1" applyAlignment="1">
      <alignment horizontal="center" vertical="center" wrapText="1"/>
    </xf>
    <xf numFmtId="49" fontId="16" fillId="0" borderId="5" xfId="0" applyFont="1" applyFill="1" applyBorder="1" applyAlignment="1">
      <alignment horizontal="center" vertical="center" wrapText="1"/>
    </xf>
    <xf numFmtId="49" fontId="15" fillId="0" borderId="17" xfId="0" applyFont="1" applyFill="1" applyBorder="1" applyAlignment="1">
      <alignment horizontal="center" vertical="center" wrapText="1"/>
    </xf>
    <xf numFmtId="49" fontId="15" fillId="0" borderId="15" xfId="0" applyFont="1" applyFill="1" applyBorder="1" applyAlignment="1">
      <alignment horizontal="center" vertical="center" wrapText="1"/>
    </xf>
    <xf numFmtId="49" fontId="16" fillId="0" borderId="16" xfId="0" applyFont="1" applyFill="1" applyBorder="1" applyAlignment="1">
      <alignment horizontal="center" vertical="center" wrapText="1"/>
    </xf>
    <xf numFmtId="49" fontId="14" fillId="0" borderId="32" xfId="0" applyFont="1" applyFill="1" applyBorder="1" applyAlignment="1">
      <alignment horizontal="center" vertical="center" wrapText="1"/>
    </xf>
    <xf numFmtId="49" fontId="13" fillId="0" borderId="16" xfId="0" applyFont="1" applyFill="1" applyBorder="1" applyAlignment="1">
      <alignment horizontal="center" vertical="center" wrapText="1"/>
    </xf>
    <xf numFmtId="49" fontId="15" fillId="0" borderId="32" xfId="0" applyFont="1" applyFill="1" applyBorder="1" applyAlignment="1">
      <alignment horizontal="center" vertical="center" wrapText="1"/>
    </xf>
    <xf numFmtId="49" fontId="15" fillId="0" borderId="19" xfId="0" applyFont="1" applyFill="1" applyBorder="1" applyAlignment="1">
      <alignment horizontal="center" vertical="center" wrapText="1"/>
    </xf>
    <xf numFmtId="49" fontId="13" fillId="0" borderId="22" xfId="0" applyFont="1" applyFill="1" applyBorder="1" applyAlignment="1">
      <alignment horizontal="center" vertical="center" wrapText="1"/>
    </xf>
    <xf numFmtId="49" fontId="15" fillId="0" borderId="24" xfId="0" applyFont="1" applyFill="1" applyBorder="1" applyAlignment="1">
      <alignment horizontal="center" vertical="center" wrapText="1"/>
    </xf>
    <xf numFmtId="49" fontId="18" fillId="0" borderId="5" xfId="0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2" fontId="22" fillId="0" borderId="33" xfId="0" applyNumberFormat="1" applyFont="1" applyFill="1" applyBorder="1" applyAlignment="1">
      <alignment horizontal="center" vertical="center" wrapText="1"/>
    </xf>
    <xf numFmtId="2" fontId="21" fillId="0" borderId="34" xfId="0" applyNumberFormat="1" applyFont="1" applyFill="1" applyBorder="1" applyAlignment="1">
      <alignment horizontal="center" vertical="center" wrapText="1"/>
    </xf>
    <xf numFmtId="2" fontId="20" fillId="0" borderId="3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/>
    </xf>
    <xf numFmtId="49" fontId="6" fillId="0" borderId="0" xfId="0" applyFill="1" applyAlignment="1">
      <alignment horizontal="left" vertical="top" wrapText="1"/>
    </xf>
    <xf numFmtId="49" fontId="22" fillId="0" borderId="6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14" fillId="0" borderId="12" xfId="0" applyFont="1" applyFill="1" applyBorder="1" applyAlignment="1">
      <alignment horizontal="center" vertical="center" wrapText="1"/>
    </xf>
    <xf numFmtId="49" fontId="14" fillId="0" borderId="35" xfId="0" applyFont="1" applyFill="1" applyBorder="1" applyAlignment="1">
      <alignment horizontal="center" vertical="center" wrapText="1"/>
    </xf>
    <xf numFmtId="49" fontId="14" fillId="0" borderId="36" xfId="0" applyFont="1" applyFill="1" applyBorder="1" applyAlignment="1">
      <alignment horizontal="center" vertical="center" wrapText="1"/>
    </xf>
    <xf numFmtId="49" fontId="14" fillId="0" borderId="14" xfId="0" applyFont="1" applyFill="1" applyBorder="1" applyAlignment="1">
      <alignment horizontal="center" vertical="center" wrapText="1"/>
    </xf>
    <xf numFmtId="49" fontId="14" fillId="0" borderId="22" xfId="0" applyFont="1" applyFill="1" applyBorder="1" applyAlignment="1">
      <alignment horizontal="center" vertical="center" wrapText="1"/>
    </xf>
    <xf numFmtId="49" fontId="14" fillId="0" borderId="19" xfId="0" applyFont="1" applyFill="1" applyBorder="1" applyAlignment="1">
      <alignment horizontal="center" vertical="center" wrapText="1"/>
    </xf>
    <xf numFmtId="49" fontId="14" fillId="0" borderId="15" xfId="0" applyFont="1" applyFill="1" applyBorder="1" applyAlignment="1">
      <alignment horizontal="center" vertical="center" wrapText="1"/>
    </xf>
    <xf numFmtId="49" fontId="14" fillId="0" borderId="37" xfId="0" applyFont="1" applyFill="1" applyBorder="1" applyAlignment="1">
      <alignment horizontal="center" vertical="center" wrapText="1"/>
    </xf>
    <xf numFmtId="49" fontId="14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ill="1" applyBorder="1" applyAlignment="1" applyProtection="1">
      <alignment horizontal="center"/>
      <protection locked="0"/>
    </xf>
    <xf numFmtId="0" fontId="5" fillId="0" borderId="0" xfId="0" applyNumberFormat="1" applyFill="1" applyBorder="1" applyAlignment="1" applyProtection="1">
      <alignment horizontal="left"/>
      <protection locked="0"/>
    </xf>
    <xf numFmtId="49" fontId="11" fillId="0" borderId="0" xfId="0" applyFill="1" applyAlignment="1">
      <alignment horizontal="center" vertical="center" wrapText="1"/>
    </xf>
    <xf numFmtId="49" fontId="9" fillId="0" borderId="38" xfId="0" applyFill="1" applyAlignment="1">
      <alignment horizontal="center" vertical="center" wrapText="1"/>
    </xf>
    <xf numFmtId="49" fontId="8" fillId="0" borderId="38" xfId="0" applyFill="1" applyAlignment="1">
      <alignment horizontal="center" vertical="center" wrapText="1"/>
    </xf>
    <xf numFmtId="49" fontId="9" fillId="0" borderId="6" xfId="0" applyFill="1" applyAlignment="1">
      <alignment horizontal="center" vertical="center" wrapText="1"/>
    </xf>
    <xf numFmtId="49" fontId="7" fillId="0" borderId="6" xfId="0" applyFill="1" applyAlignment="1">
      <alignment horizontal="center" vertical="center" wrapText="1"/>
    </xf>
    <xf numFmtId="49" fontId="9" fillId="0" borderId="32" xfId="0" applyFill="1" applyBorder="1" applyAlignment="1">
      <alignment horizontal="center" vertical="center" wrapText="1"/>
    </xf>
    <xf numFmtId="49" fontId="9" fillId="0" borderId="39" xfId="0" applyFill="1" applyBorder="1" applyAlignment="1">
      <alignment horizontal="center" vertical="center" wrapText="1"/>
    </xf>
    <xf numFmtId="49" fontId="9" fillId="0" borderId="40" xfId="0" applyFill="1" applyBorder="1" applyAlignment="1">
      <alignment horizontal="center" vertical="center" wrapText="1"/>
    </xf>
    <xf numFmtId="49" fontId="7" fillId="0" borderId="36" xfId="0" applyFill="1" applyBorder="1" applyAlignment="1">
      <alignment horizontal="center" vertical="center" wrapText="1"/>
    </xf>
    <xf numFmtId="49" fontId="9" fillId="0" borderId="3" xfId="0" applyFill="1" applyBorder="1" applyAlignment="1">
      <alignment horizontal="center" vertical="center" wrapText="1"/>
    </xf>
    <xf numFmtId="49" fontId="9" fillId="0" borderId="41" xfId="0" applyFill="1" applyBorder="1" applyAlignment="1">
      <alignment horizontal="center" vertical="center" wrapText="1"/>
    </xf>
    <xf numFmtId="49" fontId="7" fillId="0" borderId="12" xfId="0" applyFill="1" applyBorder="1" applyAlignment="1">
      <alignment horizontal="center" vertical="center" wrapText="1"/>
    </xf>
    <xf numFmtId="49" fontId="9" fillId="0" borderId="9" xfId="0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4267200"/>
          <a:ext cx="5172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Plan dochodów budżetu Gminy Trzcińsko-Zdrój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- ogółem -
na rok 2009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workbookViewId="0" topLeftCell="A103">
      <selection activeCell="D128" sqref="D128"/>
    </sheetView>
  </sheetViews>
  <sheetFormatPr defaultColWidth="9.140625" defaultRowHeight="12.75"/>
  <cols>
    <col min="1" max="1" width="7.28125" style="32" customWidth="1"/>
    <col min="2" max="2" width="6.7109375" style="32" customWidth="1"/>
    <col min="3" max="3" width="6.140625" style="33" customWidth="1"/>
    <col min="4" max="4" width="46.28125" style="32" customWidth="1"/>
    <col min="5" max="6" width="11.421875" style="32" customWidth="1"/>
    <col min="7" max="7" width="9.00390625" style="107" customWidth="1"/>
    <col min="8" max="9" width="9.140625" style="34" customWidth="1"/>
    <col min="10" max="16384" width="9.140625" style="32" customWidth="1"/>
  </cols>
  <sheetData>
    <row r="1" spans="6:7" ht="12.75" customHeight="1">
      <c r="F1" s="115" t="s">
        <v>694</v>
      </c>
      <c r="G1" s="115"/>
    </row>
    <row r="2" ht="9.75" customHeight="1"/>
    <row r="3" spans="1:7" ht="62.25" customHeight="1">
      <c r="A3" s="125" t="s">
        <v>349</v>
      </c>
      <c r="B3" s="125"/>
      <c r="C3" s="125"/>
      <c r="D3" s="125"/>
      <c r="E3" s="125"/>
      <c r="F3" s="125"/>
      <c r="G3" s="125"/>
    </row>
    <row r="6" spans="1:7" ht="14.25" customHeight="1">
      <c r="A6" s="116" t="s">
        <v>0</v>
      </c>
      <c r="B6" s="116" t="s">
        <v>1</v>
      </c>
      <c r="C6" s="116" t="s">
        <v>2</v>
      </c>
      <c r="D6" s="116" t="s">
        <v>3</v>
      </c>
      <c r="E6" s="116" t="s">
        <v>4</v>
      </c>
      <c r="F6" s="119" t="s">
        <v>295</v>
      </c>
      <c r="G6" s="122" t="s">
        <v>308</v>
      </c>
    </row>
    <row r="7" spans="1:7" ht="9.75" customHeight="1">
      <c r="A7" s="117"/>
      <c r="B7" s="117"/>
      <c r="C7" s="117"/>
      <c r="D7" s="117"/>
      <c r="E7" s="117"/>
      <c r="F7" s="120"/>
      <c r="G7" s="123"/>
    </row>
    <row r="8" spans="1:7" ht="4.5" customHeight="1">
      <c r="A8" s="118"/>
      <c r="B8" s="118"/>
      <c r="C8" s="118"/>
      <c r="D8" s="118"/>
      <c r="E8" s="118"/>
      <c r="F8" s="121"/>
      <c r="G8" s="124"/>
    </row>
    <row r="9" spans="1:7" ht="11.25">
      <c r="A9" s="35" t="s">
        <v>5</v>
      </c>
      <c r="B9" s="35" t="s">
        <v>6</v>
      </c>
      <c r="C9" s="36" t="s">
        <v>7</v>
      </c>
      <c r="D9" s="35" t="s">
        <v>8</v>
      </c>
      <c r="E9" s="35" t="s">
        <v>9</v>
      </c>
      <c r="F9" s="37" t="s">
        <v>690</v>
      </c>
      <c r="G9" s="38">
        <v>7</v>
      </c>
    </row>
    <row r="10" spans="1:7" s="10" customFormat="1" ht="18" customHeight="1">
      <c r="A10" s="39" t="s">
        <v>207</v>
      </c>
      <c r="B10" s="39"/>
      <c r="C10" s="40"/>
      <c r="D10" s="41" t="s">
        <v>208</v>
      </c>
      <c r="E10" s="42">
        <f>E11</f>
        <v>227245.83</v>
      </c>
      <c r="F10" s="42">
        <f>F11</f>
        <v>227245.83</v>
      </c>
      <c r="G10" s="43">
        <f>F10/E10*100</f>
        <v>100</v>
      </c>
    </row>
    <row r="11" spans="1:7" ht="18.75" customHeight="1">
      <c r="A11" s="44"/>
      <c r="B11" s="45" t="s">
        <v>296</v>
      </c>
      <c r="C11" s="46"/>
      <c r="D11" s="47" t="s">
        <v>73</v>
      </c>
      <c r="E11" s="48">
        <f>E12</f>
        <v>227245.83</v>
      </c>
      <c r="F11" s="48">
        <f>F12</f>
        <v>227245.83</v>
      </c>
      <c r="G11" s="43">
        <f aca="true" t="shared" si="0" ref="G11:G61">F11/E11*100</f>
        <v>100</v>
      </c>
    </row>
    <row r="12" spans="1:7" ht="35.25" customHeight="1">
      <c r="A12" s="49"/>
      <c r="B12" s="45"/>
      <c r="C12" s="46" t="s">
        <v>120</v>
      </c>
      <c r="D12" s="50" t="s">
        <v>121</v>
      </c>
      <c r="E12" s="48">
        <v>227245.83</v>
      </c>
      <c r="F12" s="48">
        <v>227245.83</v>
      </c>
      <c r="G12" s="65">
        <f t="shared" si="0"/>
        <v>100</v>
      </c>
    </row>
    <row r="13" spans="1:7" ht="18" customHeight="1">
      <c r="A13" s="51" t="s">
        <v>70</v>
      </c>
      <c r="B13" s="52"/>
      <c r="C13" s="39"/>
      <c r="D13" s="47" t="s">
        <v>71</v>
      </c>
      <c r="E13" s="42">
        <f>E14</f>
        <v>1500</v>
      </c>
      <c r="F13" s="42">
        <f>F14</f>
        <v>1514.72</v>
      </c>
      <c r="G13" s="43">
        <f t="shared" si="0"/>
        <v>100.98133333333334</v>
      </c>
    </row>
    <row r="14" spans="1:7" ht="18" customHeight="1">
      <c r="A14" s="53"/>
      <c r="B14" s="54" t="s">
        <v>72</v>
      </c>
      <c r="C14" s="39"/>
      <c r="D14" s="47" t="s">
        <v>73</v>
      </c>
      <c r="E14" s="42">
        <f>E15</f>
        <v>1500</v>
      </c>
      <c r="F14" s="42">
        <f>F15</f>
        <v>1514.72</v>
      </c>
      <c r="G14" s="43">
        <f t="shared" si="0"/>
        <v>100.98133333333334</v>
      </c>
    </row>
    <row r="15" spans="1:7" ht="49.5" customHeight="1">
      <c r="A15" s="49"/>
      <c r="B15" s="55"/>
      <c r="C15" s="56" t="s">
        <v>74</v>
      </c>
      <c r="D15" s="50" t="s">
        <v>75</v>
      </c>
      <c r="E15" s="48">
        <v>1500</v>
      </c>
      <c r="F15" s="48">
        <v>1514.72</v>
      </c>
      <c r="G15" s="65">
        <f t="shared" si="0"/>
        <v>100.98133333333334</v>
      </c>
    </row>
    <row r="16" spans="1:7" ht="28.5" customHeight="1">
      <c r="A16" s="57" t="s">
        <v>76</v>
      </c>
      <c r="B16" s="58"/>
      <c r="C16" s="39"/>
      <c r="D16" s="47" t="s">
        <v>77</v>
      </c>
      <c r="E16" s="42">
        <f>E17</f>
        <v>320278</v>
      </c>
      <c r="F16" s="42">
        <f>F17</f>
        <v>0</v>
      </c>
      <c r="G16" s="43">
        <f t="shared" si="0"/>
        <v>0</v>
      </c>
    </row>
    <row r="17" spans="1:7" ht="18" customHeight="1">
      <c r="A17" s="59"/>
      <c r="B17" s="60" t="s">
        <v>78</v>
      </c>
      <c r="C17" s="39"/>
      <c r="D17" s="47" t="s">
        <v>79</v>
      </c>
      <c r="E17" s="42">
        <f>E18</f>
        <v>320278</v>
      </c>
      <c r="F17" s="42">
        <f>F18</f>
        <v>0</v>
      </c>
      <c r="G17" s="43">
        <f t="shared" si="0"/>
        <v>0</v>
      </c>
    </row>
    <row r="18" spans="1:7" ht="42" customHeight="1">
      <c r="A18" s="61"/>
      <c r="B18" s="62"/>
      <c r="C18" s="63" t="s">
        <v>347</v>
      </c>
      <c r="D18" s="64" t="s">
        <v>348</v>
      </c>
      <c r="E18" s="48">
        <v>320278</v>
      </c>
      <c r="F18" s="48">
        <v>0</v>
      </c>
      <c r="G18" s="65">
        <f t="shared" si="0"/>
        <v>0</v>
      </c>
    </row>
    <row r="19" spans="1:7" ht="18" customHeight="1">
      <c r="A19" s="51" t="s">
        <v>80</v>
      </c>
      <c r="B19" s="66"/>
      <c r="C19" s="39"/>
      <c r="D19" s="47" t="s">
        <v>81</v>
      </c>
      <c r="E19" s="42">
        <f>E20</f>
        <v>102000</v>
      </c>
      <c r="F19" s="42">
        <f>F20</f>
        <v>17500</v>
      </c>
      <c r="G19" s="43">
        <f t="shared" si="0"/>
        <v>17.15686274509804</v>
      </c>
    </row>
    <row r="20" spans="1:7" ht="18" customHeight="1">
      <c r="A20" s="59"/>
      <c r="B20" s="60" t="s">
        <v>82</v>
      </c>
      <c r="C20" s="39"/>
      <c r="D20" s="47" t="s">
        <v>83</v>
      </c>
      <c r="E20" s="42">
        <f>E21+E22</f>
        <v>102000</v>
      </c>
      <c r="F20" s="42">
        <f>F21+F22</f>
        <v>17500</v>
      </c>
      <c r="G20" s="43">
        <f t="shared" si="0"/>
        <v>17.15686274509804</v>
      </c>
    </row>
    <row r="21" spans="1:7" ht="39" customHeight="1">
      <c r="A21" s="67"/>
      <c r="B21" s="62"/>
      <c r="C21" s="56" t="s">
        <v>84</v>
      </c>
      <c r="D21" s="50" t="s">
        <v>85</v>
      </c>
      <c r="E21" s="48">
        <v>42000</v>
      </c>
      <c r="F21" s="48">
        <v>17500</v>
      </c>
      <c r="G21" s="65">
        <f t="shared" si="0"/>
        <v>41.66666666666667</v>
      </c>
    </row>
    <row r="22" spans="1:7" ht="38.25" customHeight="1">
      <c r="A22" s="67"/>
      <c r="B22" s="62"/>
      <c r="C22" s="56" t="s">
        <v>86</v>
      </c>
      <c r="D22" s="50" t="s">
        <v>87</v>
      </c>
      <c r="E22" s="48">
        <v>60000</v>
      </c>
      <c r="F22" s="48">
        <v>0</v>
      </c>
      <c r="G22" s="65">
        <f t="shared" si="0"/>
        <v>0</v>
      </c>
    </row>
    <row r="23" spans="1:7" ht="18" customHeight="1">
      <c r="A23" s="68">
        <v>630</v>
      </c>
      <c r="B23" s="69"/>
      <c r="C23" s="70"/>
      <c r="D23" s="71" t="s">
        <v>91</v>
      </c>
      <c r="E23" s="42">
        <f>E24</f>
        <v>460400</v>
      </c>
      <c r="F23" s="42">
        <f>F24</f>
        <v>0</v>
      </c>
      <c r="G23" s="43">
        <f>F23/E23*100</f>
        <v>0</v>
      </c>
    </row>
    <row r="24" spans="1:7" ht="18" customHeight="1">
      <c r="A24" s="4"/>
      <c r="B24" s="72">
        <v>63095</v>
      </c>
      <c r="C24" s="70"/>
      <c r="D24" s="73" t="s">
        <v>73</v>
      </c>
      <c r="E24" s="42">
        <f>E25</f>
        <v>460400</v>
      </c>
      <c r="F24" s="42">
        <f>F25</f>
        <v>0</v>
      </c>
      <c r="G24" s="43">
        <f>F24/E24*100</f>
        <v>0</v>
      </c>
    </row>
    <row r="25" spans="1:7" ht="47.25" customHeight="1">
      <c r="A25" s="5"/>
      <c r="B25" s="7"/>
      <c r="C25" s="8">
        <v>6207</v>
      </c>
      <c r="D25" s="64" t="s">
        <v>348</v>
      </c>
      <c r="E25" s="48">
        <v>460400</v>
      </c>
      <c r="F25" s="48">
        <v>0</v>
      </c>
      <c r="G25" s="65">
        <f>F25/E25*100</f>
        <v>0</v>
      </c>
    </row>
    <row r="26" spans="1:7" ht="18" customHeight="1">
      <c r="A26" s="74" t="s">
        <v>93</v>
      </c>
      <c r="B26" s="58"/>
      <c r="C26" s="39"/>
      <c r="D26" s="47" t="s">
        <v>94</v>
      </c>
      <c r="E26" s="42">
        <f>E27+E35</f>
        <v>2527950</v>
      </c>
      <c r="F26" s="42">
        <f>F27+F35</f>
        <v>547319.06</v>
      </c>
      <c r="G26" s="43">
        <f t="shared" si="0"/>
        <v>21.65070749025891</v>
      </c>
    </row>
    <row r="27" spans="1:7" ht="18" customHeight="1">
      <c r="A27" s="75"/>
      <c r="B27" s="76" t="s">
        <v>95</v>
      </c>
      <c r="C27" s="39"/>
      <c r="D27" s="47" t="s">
        <v>96</v>
      </c>
      <c r="E27" s="42">
        <f>SUM(E28:E34)</f>
        <v>1456500</v>
      </c>
      <c r="F27" s="42">
        <f>SUM(F28:F33)</f>
        <v>546130.77</v>
      </c>
      <c r="G27" s="43">
        <f t="shared" si="0"/>
        <v>37.49610504634398</v>
      </c>
    </row>
    <row r="28" spans="1:7" ht="27.75" customHeight="1">
      <c r="A28" s="77"/>
      <c r="B28" s="78"/>
      <c r="C28" s="56" t="s">
        <v>97</v>
      </c>
      <c r="D28" s="50" t="s">
        <v>98</v>
      </c>
      <c r="E28" s="48">
        <v>13300</v>
      </c>
      <c r="F28" s="48">
        <v>12751.64</v>
      </c>
      <c r="G28" s="65">
        <f t="shared" si="0"/>
        <v>95.876992481203</v>
      </c>
    </row>
    <row r="29" spans="1:7" ht="18" customHeight="1">
      <c r="A29" s="67"/>
      <c r="B29" s="62"/>
      <c r="C29" s="56" t="s">
        <v>99</v>
      </c>
      <c r="D29" s="50" t="s">
        <v>100</v>
      </c>
      <c r="E29" s="48">
        <v>400</v>
      </c>
      <c r="F29" s="48">
        <v>61.6</v>
      </c>
      <c r="G29" s="65">
        <f t="shared" si="0"/>
        <v>15.4</v>
      </c>
    </row>
    <row r="30" spans="1:7" ht="48" customHeight="1">
      <c r="A30" s="67"/>
      <c r="B30" s="62"/>
      <c r="C30" s="56" t="s">
        <v>74</v>
      </c>
      <c r="D30" s="50" t="s">
        <v>75</v>
      </c>
      <c r="E30" s="48">
        <v>350000</v>
      </c>
      <c r="F30" s="48">
        <v>132384.16</v>
      </c>
      <c r="G30" s="65">
        <f t="shared" si="0"/>
        <v>37.82404571428572</v>
      </c>
    </row>
    <row r="31" spans="1:7" ht="29.25" customHeight="1">
      <c r="A31" s="67"/>
      <c r="B31" s="62"/>
      <c r="C31" s="56" t="s">
        <v>101</v>
      </c>
      <c r="D31" s="50" t="s">
        <v>102</v>
      </c>
      <c r="E31" s="48">
        <v>5000</v>
      </c>
      <c r="F31" s="48">
        <v>0</v>
      </c>
      <c r="G31" s="65">
        <f t="shared" si="0"/>
        <v>0</v>
      </c>
    </row>
    <row r="32" spans="1:7" ht="27.75" customHeight="1">
      <c r="A32" s="67"/>
      <c r="B32" s="62"/>
      <c r="C32" s="56" t="s">
        <v>103</v>
      </c>
      <c r="D32" s="50" t="s">
        <v>104</v>
      </c>
      <c r="E32" s="48">
        <v>900000</v>
      </c>
      <c r="F32" s="48">
        <v>391216.48</v>
      </c>
      <c r="G32" s="65">
        <f t="shared" si="0"/>
        <v>43.46849777777778</v>
      </c>
    </row>
    <row r="33" spans="1:7" ht="18" customHeight="1">
      <c r="A33" s="77"/>
      <c r="B33" s="79"/>
      <c r="C33" s="56" t="s">
        <v>107</v>
      </c>
      <c r="D33" s="50" t="s">
        <v>108</v>
      </c>
      <c r="E33" s="48">
        <v>10000</v>
      </c>
      <c r="F33" s="48">
        <v>9716.89</v>
      </c>
      <c r="G33" s="65">
        <f t="shared" si="0"/>
        <v>97.1689</v>
      </c>
    </row>
    <row r="34" spans="1:7" ht="46.5" customHeight="1">
      <c r="A34" s="6"/>
      <c r="B34" s="7"/>
      <c r="C34" s="9">
        <v>6207</v>
      </c>
      <c r="D34" s="64" t="s">
        <v>348</v>
      </c>
      <c r="E34" s="48">
        <v>177800</v>
      </c>
      <c r="F34" s="48">
        <v>0</v>
      </c>
      <c r="G34" s="65">
        <f t="shared" si="0"/>
        <v>0</v>
      </c>
    </row>
    <row r="35" spans="1:7" ht="18" customHeight="1">
      <c r="A35" s="59"/>
      <c r="B35" s="60" t="s">
        <v>109</v>
      </c>
      <c r="C35" s="39"/>
      <c r="D35" s="47" t="s">
        <v>73</v>
      </c>
      <c r="E35" s="42">
        <f>SUM(E36:E38)</f>
        <v>1071450</v>
      </c>
      <c r="F35" s="42">
        <f>SUM(F36:F38)</f>
        <v>1188.29</v>
      </c>
      <c r="G35" s="43">
        <f t="shared" si="0"/>
        <v>0.11090484856969528</v>
      </c>
    </row>
    <row r="36" spans="1:7" ht="18" customHeight="1">
      <c r="A36" s="77"/>
      <c r="B36" s="77"/>
      <c r="C36" s="56" t="s">
        <v>55</v>
      </c>
      <c r="D36" s="50" t="s">
        <v>56</v>
      </c>
      <c r="E36" s="48">
        <v>0</v>
      </c>
      <c r="F36" s="48">
        <v>1165.53</v>
      </c>
      <c r="G36" s="65">
        <v>0</v>
      </c>
    </row>
    <row r="37" spans="1:7" ht="18" customHeight="1">
      <c r="A37" s="67"/>
      <c r="B37" s="62"/>
      <c r="C37" s="56" t="s">
        <v>107</v>
      </c>
      <c r="D37" s="50" t="s">
        <v>108</v>
      </c>
      <c r="E37" s="48">
        <v>0</v>
      </c>
      <c r="F37" s="48">
        <v>22.76</v>
      </c>
      <c r="G37" s="65">
        <v>0</v>
      </c>
    </row>
    <row r="38" spans="1:7" ht="44.25" customHeight="1">
      <c r="A38" s="67"/>
      <c r="B38" s="62"/>
      <c r="C38" s="9">
        <v>6207</v>
      </c>
      <c r="D38" s="64" t="s">
        <v>348</v>
      </c>
      <c r="E38" s="48">
        <v>1071450</v>
      </c>
      <c r="F38" s="48">
        <v>0</v>
      </c>
      <c r="G38" s="65">
        <f t="shared" si="0"/>
        <v>0</v>
      </c>
    </row>
    <row r="39" spans="1:7" ht="18" customHeight="1">
      <c r="A39" s="80" t="s">
        <v>110</v>
      </c>
      <c r="B39" s="58"/>
      <c r="C39" s="39"/>
      <c r="D39" s="47" t="s">
        <v>111</v>
      </c>
      <c r="E39" s="42">
        <f>E40</f>
        <v>15500</v>
      </c>
      <c r="F39" s="42">
        <f>F40</f>
        <v>10859.6</v>
      </c>
      <c r="G39" s="43">
        <f t="shared" si="0"/>
        <v>70.06193548387097</v>
      </c>
    </row>
    <row r="40" spans="1:7" ht="18" customHeight="1">
      <c r="A40" s="59"/>
      <c r="B40" s="60" t="s">
        <v>112</v>
      </c>
      <c r="C40" s="39"/>
      <c r="D40" s="47" t="s">
        <v>113</v>
      </c>
      <c r="E40" s="42">
        <f>E41+E42</f>
        <v>15500</v>
      </c>
      <c r="F40" s="42">
        <f>F41+F42</f>
        <v>10859.6</v>
      </c>
      <c r="G40" s="43">
        <f t="shared" si="0"/>
        <v>70.06193548387097</v>
      </c>
    </row>
    <row r="41" spans="1:7" ht="18" customHeight="1">
      <c r="A41" s="67"/>
      <c r="B41" s="62"/>
      <c r="C41" s="56" t="s">
        <v>55</v>
      </c>
      <c r="D41" s="50" t="s">
        <v>56</v>
      </c>
      <c r="E41" s="48">
        <v>12000</v>
      </c>
      <c r="F41" s="48">
        <v>9113.6</v>
      </c>
      <c r="G41" s="65">
        <f t="shared" si="0"/>
        <v>75.94666666666667</v>
      </c>
    </row>
    <row r="42" spans="1:7" ht="33" customHeight="1">
      <c r="A42" s="67"/>
      <c r="B42" s="62"/>
      <c r="C42" s="56" t="s">
        <v>114</v>
      </c>
      <c r="D42" s="50" t="s">
        <v>115</v>
      </c>
      <c r="E42" s="48" t="s">
        <v>69</v>
      </c>
      <c r="F42" s="48">
        <v>1746</v>
      </c>
      <c r="G42" s="65">
        <f t="shared" si="0"/>
        <v>49.885714285714286</v>
      </c>
    </row>
    <row r="43" spans="1:7" ht="18" customHeight="1">
      <c r="A43" s="80" t="s">
        <v>116</v>
      </c>
      <c r="B43" s="58"/>
      <c r="C43" s="39"/>
      <c r="D43" s="47" t="s">
        <v>117</v>
      </c>
      <c r="E43" s="42">
        <f>E44+E46+E48</f>
        <v>125925</v>
      </c>
      <c r="F43" s="42">
        <f>F44+F46+F48</f>
        <v>72992</v>
      </c>
      <c r="G43" s="43">
        <f t="shared" si="0"/>
        <v>57.964661504864004</v>
      </c>
    </row>
    <row r="44" spans="1:7" ht="18" customHeight="1">
      <c r="A44" s="59"/>
      <c r="B44" s="60" t="s">
        <v>118</v>
      </c>
      <c r="C44" s="39"/>
      <c r="D44" s="47" t="s">
        <v>119</v>
      </c>
      <c r="E44" s="42">
        <v>111500</v>
      </c>
      <c r="F44" s="42">
        <f>F45</f>
        <v>60817</v>
      </c>
      <c r="G44" s="43">
        <f t="shared" si="0"/>
        <v>54.54439461883408</v>
      </c>
    </row>
    <row r="45" spans="1:7" ht="40.5" customHeight="1">
      <c r="A45" s="77"/>
      <c r="B45" s="77"/>
      <c r="C45" s="56" t="s">
        <v>120</v>
      </c>
      <c r="D45" s="50" t="s">
        <v>121</v>
      </c>
      <c r="E45" s="48">
        <v>111500</v>
      </c>
      <c r="F45" s="48">
        <v>60817</v>
      </c>
      <c r="G45" s="65">
        <f t="shared" si="0"/>
        <v>54.54439461883408</v>
      </c>
    </row>
    <row r="46" spans="1:7" ht="18" customHeight="1">
      <c r="A46" s="59"/>
      <c r="B46" s="60" t="s">
        <v>122</v>
      </c>
      <c r="C46" s="39"/>
      <c r="D46" s="47" t="s">
        <v>123</v>
      </c>
      <c r="E46" s="42" t="str">
        <f>E47</f>
        <v>4 500,00</v>
      </c>
      <c r="F46" s="42">
        <f>F47</f>
        <v>2250</v>
      </c>
      <c r="G46" s="43">
        <f t="shared" si="0"/>
        <v>50</v>
      </c>
    </row>
    <row r="47" spans="1:7" ht="38.25" customHeight="1">
      <c r="A47" s="77"/>
      <c r="B47" s="77"/>
      <c r="C47" s="56" t="s">
        <v>84</v>
      </c>
      <c r="D47" s="50" t="s">
        <v>85</v>
      </c>
      <c r="E47" s="48" t="s">
        <v>124</v>
      </c>
      <c r="F47" s="48">
        <v>2250</v>
      </c>
      <c r="G47" s="65">
        <f t="shared" si="0"/>
        <v>50</v>
      </c>
    </row>
    <row r="48" spans="1:7" ht="18" customHeight="1">
      <c r="A48" s="59"/>
      <c r="B48" s="60" t="s">
        <v>344</v>
      </c>
      <c r="C48" s="39"/>
      <c r="D48" s="47" t="s">
        <v>226</v>
      </c>
      <c r="E48" s="42">
        <f>E49</f>
        <v>9925</v>
      </c>
      <c r="F48" s="42">
        <f>F49</f>
        <v>9925</v>
      </c>
      <c r="G48" s="43">
        <f t="shared" si="0"/>
        <v>100</v>
      </c>
    </row>
    <row r="49" spans="1:7" ht="30.75" customHeight="1">
      <c r="A49" s="49"/>
      <c r="B49" s="81"/>
      <c r="C49" s="56" t="s">
        <v>120</v>
      </c>
      <c r="D49" s="50" t="s">
        <v>121</v>
      </c>
      <c r="E49" s="48">
        <v>9925</v>
      </c>
      <c r="F49" s="48">
        <v>9925</v>
      </c>
      <c r="G49" s="43">
        <f t="shared" si="0"/>
        <v>100</v>
      </c>
    </row>
    <row r="50" spans="1:7" ht="30.75" customHeight="1">
      <c r="A50" s="82" t="s">
        <v>125</v>
      </c>
      <c r="B50" s="58"/>
      <c r="C50" s="39"/>
      <c r="D50" s="47" t="s">
        <v>126</v>
      </c>
      <c r="E50" s="42">
        <f>E51</f>
        <v>936</v>
      </c>
      <c r="F50" s="42">
        <f>F51</f>
        <v>468</v>
      </c>
      <c r="G50" s="43">
        <f t="shared" si="0"/>
        <v>50</v>
      </c>
    </row>
    <row r="51" spans="1:7" ht="29.25" customHeight="1">
      <c r="A51" s="59"/>
      <c r="B51" s="60" t="s">
        <v>127</v>
      </c>
      <c r="C51" s="39"/>
      <c r="D51" s="47" t="s">
        <v>128</v>
      </c>
      <c r="E51" s="42">
        <f>E52</f>
        <v>936</v>
      </c>
      <c r="F51" s="42">
        <f>F52</f>
        <v>468</v>
      </c>
      <c r="G51" s="43">
        <f t="shared" si="0"/>
        <v>50</v>
      </c>
    </row>
    <row r="52" spans="1:7" ht="40.5" customHeight="1">
      <c r="A52" s="49"/>
      <c r="B52" s="81"/>
      <c r="C52" s="56" t="s">
        <v>120</v>
      </c>
      <c r="D52" s="50" t="s">
        <v>121</v>
      </c>
      <c r="E52" s="48">
        <v>936</v>
      </c>
      <c r="F52" s="48">
        <v>468</v>
      </c>
      <c r="G52" s="65">
        <f t="shared" si="0"/>
        <v>50</v>
      </c>
    </row>
    <row r="53" spans="1:7" ht="39" customHeight="1">
      <c r="A53" s="82" t="s">
        <v>129</v>
      </c>
      <c r="B53" s="58"/>
      <c r="C53" s="39"/>
      <c r="D53" s="47" t="s">
        <v>130</v>
      </c>
      <c r="E53" s="42">
        <f>E54+E57+E63+E73+E81</f>
        <v>3841601.68</v>
      </c>
      <c r="F53" s="42">
        <f>F54+F57+F63+F73+F81</f>
        <v>1938867.23</v>
      </c>
      <c r="G53" s="43">
        <f t="shared" si="0"/>
        <v>50.47028274935573</v>
      </c>
    </row>
    <row r="54" spans="1:7" ht="18" customHeight="1">
      <c r="A54" s="59"/>
      <c r="B54" s="60" t="s">
        <v>131</v>
      </c>
      <c r="C54" s="39"/>
      <c r="D54" s="47" t="s">
        <v>132</v>
      </c>
      <c r="E54" s="42">
        <f>E55+E56</f>
        <v>3500</v>
      </c>
      <c r="F54" s="42">
        <f>F55+F56</f>
        <v>3952</v>
      </c>
      <c r="G54" s="43">
        <f t="shared" si="0"/>
        <v>112.91428571428573</v>
      </c>
    </row>
    <row r="55" spans="1:7" ht="27.75" customHeight="1">
      <c r="A55" s="77"/>
      <c r="B55" s="77"/>
      <c r="C55" s="56" t="s">
        <v>133</v>
      </c>
      <c r="D55" s="50" t="s">
        <v>134</v>
      </c>
      <c r="E55" s="48">
        <v>3500</v>
      </c>
      <c r="F55" s="48">
        <v>2920.6</v>
      </c>
      <c r="G55" s="65">
        <f t="shared" si="0"/>
        <v>83.44571428571427</v>
      </c>
    </row>
    <row r="56" spans="1:7" ht="27.75" customHeight="1">
      <c r="A56" s="77"/>
      <c r="B56" s="77"/>
      <c r="C56" s="83" t="s">
        <v>105</v>
      </c>
      <c r="D56" s="50" t="s">
        <v>106</v>
      </c>
      <c r="E56" s="48">
        <v>0</v>
      </c>
      <c r="F56" s="48">
        <v>1031.4</v>
      </c>
      <c r="G56" s="65">
        <v>0</v>
      </c>
    </row>
    <row r="57" spans="1:7" ht="36.75" customHeight="1">
      <c r="A57" s="59"/>
      <c r="B57" s="60" t="s">
        <v>135</v>
      </c>
      <c r="C57" s="39"/>
      <c r="D57" s="47" t="s">
        <v>136</v>
      </c>
      <c r="E57" s="42">
        <f>SUM(E58:E62)</f>
        <v>994800</v>
      </c>
      <c r="F57" s="42">
        <f>SUM(F58:F62)</f>
        <v>501749.31</v>
      </c>
      <c r="G57" s="43">
        <f t="shared" si="0"/>
        <v>50.43720446320869</v>
      </c>
    </row>
    <row r="58" spans="1:7" ht="18" customHeight="1">
      <c r="A58" s="77"/>
      <c r="B58" s="77"/>
      <c r="C58" s="56" t="s">
        <v>137</v>
      </c>
      <c r="D58" s="50" t="s">
        <v>138</v>
      </c>
      <c r="E58" s="48">
        <v>553300</v>
      </c>
      <c r="F58" s="48">
        <v>281171.31</v>
      </c>
      <c r="G58" s="65">
        <f t="shared" si="0"/>
        <v>50.817153442978494</v>
      </c>
    </row>
    <row r="59" spans="1:7" ht="18" customHeight="1">
      <c r="A59" s="77"/>
      <c r="B59" s="77"/>
      <c r="C59" s="56" t="s">
        <v>139</v>
      </c>
      <c r="D59" s="50" t="s">
        <v>140</v>
      </c>
      <c r="E59" s="48">
        <v>302400</v>
      </c>
      <c r="F59" s="48">
        <v>149946.5</v>
      </c>
      <c r="G59" s="65">
        <f t="shared" si="0"/>
        <v>49.585482804232804</v>
      </c>
    </row>
    <row r="60" spans="1:7" ht="18" customHeight="1">
      <c r="A60" s="77"/>
      <c r="B60" s="77"/>
      <c r="C60" s="56" t="s">
        <v>141</v>
      </c>
      <c r="D60" s="50" t="s">
        <v>142</v>
      </c>
      <c r="E60" s="48">
        <v>121600</v>
      </c>
      <c r="F60" s="48">
        <v>60345.5</v>
      </c>
      <c r="G60" s="65">
        <f t="shared" si="0"/>
        <v>49.626233552631575</v>
      </c>
    </row>
    <row r="61" spans="1:7" ht="18" customHeight="1">
      <c r="A61" s="77"/>
      <c r="B61" s="77"/>
      <c r="C61" s="56" t="s">
        <v>143</v>
      </c>
      <c r="D61" s="50" t="s">
        <v>144</v>
      </c>
      <c r="E61" s="48">
        <v>12500</v>
      </c>
      <c r="F61" s="48">
        <v>9580</v>
      </c>
      <c r="G61" s="65">
        <f t="shared" si="0"/>
        <v>76.64</v>
      </c>
    </row>
    <row r="62" spans="1:7" ht="22.5" customHeight="1">
      <c r="A62" s="77"/>
      <c r="B62" s="77"/>
      <c r="C62" s="56" t="s">
        <v>105</v>
      </c>
      <c r="D62" s="50" t="s">
        <v>106</v>
      </c>
      <c r="E62" s="48">
        <v>5000</v>
      </c>
      <c r="F62" s="48">
        <v>706</v>
      </c>
      <c r="G62" s="65">
        <f aca="true" t="shared" si="1" ref="G62:G129">F62/E62*100</f>
        <v>14.12</v>
      </c>
    </row>
    <row r="63" spans="1:7" ht="42" customHeight="1">
      <c r="A63" s="59"/>
      <c r="B63" s="60" t="s">
        <v>147</v>
      </c>
      <c r="C63" s="39"/>
      <c r="D63" s="47" t="s">
        <v>148</v>
      </c>
      <c r="E63" s="42">
        <f>SUM(E64:E72)</f>
        <v>1157135</v>
      </c>
      <c r="F63" s="42">
        <f>SUM(F64:F72)</f>
        <v>665519.07</v>
      </c>
      <c r="G63" s="43">
        <f t="shared" si="1"/>
        <v>57.51438423347318</v>
      </c>
    </row>
    <row r="64" spans="1:7" ht="18" customHeight="1">
      <c r="A64" s="77"/>
      <c r="B64" s="77"/>
      <c r="C64" s="56" t="s">
        <v>137</v>
      </c>
      <c r="D64" s="50" t="s">
        <v>138</v>
      </c>
      <c r="E64" s="48">
        <v>428600</v>
      </c>
      <c r="F64" s="48">
        <v>231935.81</v>
      </c>
      <c r="G64" s="65">
        <f t="shared" si="1"/>
        <v>54.11474801679888</v>
      </c>
    </row>
    <row r="65" spans="1:7" ht="18" customHeight="1">
      <c r="A65" s="77"/>
      <c r="B65" s="77"/>
      <c r="C65" s="56" t="s">
        <v>139</v>
      </c>
      <c r="D65" s="50" t="s">
        <v>140</v>
      </c>
      <c r="E65" s="48">
        <v>547035</v>
      </c>
      <c r="F65" s="48">
        <v>296236.88</v>
      </c>
      <c r="G65" s="65">
        <f t="shared" si="1"/>
        <v>54.15318581077994</v>
      </c>
    </row>
    <row r="66" spans="1:7" ht="18" customHeight="1">
      <c r="A66" s="77"/>
      <c r="B66" s="77"/>
      <c r="C66" s="56" t="s">
        <v>141</v>
      </c>
      <c r="D66" s="50" t="s">
        <v>142</v>
      </c>
      <c r="E66" s="48">
        <v>3000</v>
      </c>
      <c r="F66" s="48">
        <v>1611.8</v>
      </c>
      <c r="G66" s="65">
        <f t="shared" si="1"/>
        <v>53.72666666666667</v>
      </c>
    </row>
    <row r="67" spans="1:7" ht="18" customHeight="1">
      <c r="A67" s="77"/>
      <c r="B67" s="77"/>
      <c r="C67" s="56" t="s">
        <v>143</v>
      </c>
      <c r="D67" s="50" t="s">
        <v>144</v>
      </c>
      <c r="E67" s="48">
        <v>87000</v>
      </c>
      <c r="F67" s="48">
        <v>57958.9</v>
      </c>
      <c r="G67" s="65">
        <f t="shared" si="1"/>
        <v>66.61942528735632</v>
      </c>
    </row>
    <row r="68" spans="1:7" ht="18" customHeight="1">
      <c r="A68" s="77"/>
      <c r="B68" s="77"/>
      <c r="C68" s="56" t="s">
        <v>149</v>
      </c>
      <c r="D68" s="50" t="s">
        <v>150</v>
      </c>
      <c r="E68" s="48">
        <v>25000</v>
      </c>
      <c r="F68" s="48">
        <v>21301</v>
      </c>
      <c r="G68" s="65">
        <f t="shared" si="1"/>
        <v>85.20400000000001</v>
      </c>
    </row>
    <row r="69" spans="1:7" ht="18" customHeight="1">
      <c r="A69" s="77"/>
      <c r="B69" s="77"/>
      <c r="C69" s="56" t="s">
        <v>151</v>
      </c>
      <c r="D69" s="50" t="s">
        <v>152</v>
      </c>
      <c r="E69" s="48">
        <v>1500</v>
      </c>
      <c r="F69" s="48">
        <v>947.2</v>
      </c>
      <c r="G69" s="65">
        <f t="shared" si="1"/>
        <v>63.146666666666675</v>
      </c>
    </row>
    <row r="70" spans="1:7" ht="18" customHeight="1">
      <c r="A70" s="77"/>
      <c r="B70" s="77"/>
      <c r="C70" s="56" t="s">
        <v>153</v>
      </c>
      <c r="D70" s="50" t="s">
        <v>154</v>
      </c>
      <c r="E70" s="48">
        <v>50000</v>
      </c>
      <c r="F70" s="48">
        <v>45837.6</v>
      </c>
      <c r="G70" s="65">
        <f t="shared" si="1"/>
        <v>91.6752</v>
      </c>
    </row>
    <row r="71" spans="1:7" ht="18" customHeight="1">
      <c r="A71" s="77"/>
      <c r="B71" s="77"/>
      <c r="C71" s="56" t="s">
        <v>99</v>
      </c>
      <c r="D71" s="50" t="s">
        <v>100</v>
      </c>
      <c r="E71" s="48">
        <v>5000</v>
      </c>
      <c r="F71" s="48">
        <v>693.2</v>
      </c>
      <c r="G71" s="65">
        <f t="shared" si="1"/>
        <v>13.864</v>
      </c>
    </row>
    <row r="72" spans="1:7" ht="18" customHeight="1">
      <c r="A72" s="77"/>
      <c r="B72" s="77"/>
      <c r="C72" s="56" t="s">
        <v>105</v>
      </c>
      <c r="D72" s="50" t="s">
        <v>106</v>
      </c>
      <c r="E72" s="48">
        <v>10000</v>
      </c>
      <c r="F72" s="48">
        <v>8996.68</v>
      </c>
      <c r="G72" s="65">
        <f t="shared" si="1"/>
        <v>89.9668</v>
      </c>
    </row>
    <row r="73" spans="1:7" ht="32.25" customHeight="1">
      <c r="A73" s="59"/>
      <c r="B73" s="60" t="s">
        <v>155</v>
      </c>
      <c r="C73" s="39"/>
      <c r="D73" s="47" t="s">
        <v>156</v>
      </c>
      <c r="E73" s="42">
        <f>SUM(E74:E80)</f>
        <v>316695.68</v>
      </c>
      <c r="F73" s="42">
        <f>SUM(F74:F80)</f>
        <v>180685.09</v>
      </c>
      <c r="G73" s="43">
        <f t="shared" si="1"/>
        <v>57.053222197410456</v>
      </c>
    </row>
    <row r="74" spans="1:7" ht="18" customHeight="1">
      <c r="A74" s="77"/>
      <c r="B74" s="77"/>
      <c r="C74" s="56" t="s">
        <v>157</v>
      </c>
      <c r="D74" s="50" t="s">
        <v>158</v>
      </c>
      <c r="E74" s="48">
        <v>20000</v>
      </c>
      <c r="F74" s="48">
        <v>9184</v>
      </c>
      <c r="G74" s="65">
        <f t="shared" si="1"/>
        <v>45.92</v>
      </c>
    </row>
    <row r="75" spans="1:7" ht="18" customHeight="1">
      <c r="A75" s="77"/>
      <c r="B75" s="77"/>
      <c r="C75" s="56" t="s">
        <v>159</v>
      </c>
      <c r="D75" s="50" t="s">
        <v>160</v>
      </c>
      <c r="E75" s="48">
        <v>200000</v>
      </c>
      <c r="F75" s="48">
        <v>97366.98</v>
      </c>
      <c r="G75" s="65">
        <f t="shared" si="1"/>
        <v>48.68349</v>
      </c>
    </row>
    <row r="76" spans="1:7" ht="18" customHeight="1">
      <c r="A76" s="77"/>
      <c r="B76" s="77"/>
      <c r="C76" s="56" t="s">
        <v>161</v>
      </c>
      <c r="D76" s="50" t="s">
        <v>697</v>
      </c>
      <c r="E76" s="48">
        <v>89695.68</v>
      </c>
      <c r="F76" s="48">
        <v>66996.03</v>
      </c>
      <c r="G76" s="65">
        <f t="shared" si="1"/>
        <v>74.69259389080946</v>
      </c>
    </row>
    <row r="77" spans="1:7" ht="24.75" customHeight="1">
      <c r="A77" s="77"/>
      <c r="B77" s="77"/>
      <c r="C77" s="83" t="s">
        <v>145</v>
      </c>
      <c r="D77" s="50" t="s">
        <v>146</v>
      </c>
      <c r="E77" s="48">
        <v>7000</v>
      </c>
      <c r="F77" s="48">
        <v>7038.61</v>
      </c>
      <c r="G77" s="65">
        <f t="shared" si="1"/>
        <v>100.55157142857144</v>
      </c>
    </row>
    <row r="78" spans="1:7" ht="24.75" customHeight="1">
      <c r="A78" s="77"/>
      <c r="B78" s="77"/>
      <c r="C78" s="83" t="s">
        <v>99</v>
      </c>
      <c r="D78" s="50" t="s">
        <v>100</v>
      </c>
      <c r="E78" s="48">
        <v>0</v>
      </c>
      <c r="F78" s="48">
        <v>17.6</v>
      </c>
      <c r="G78" s="65">
        <v>0</v>
      </c>
    </row>
    <row r="79" spans="1:7" ht="18" customHeight="1">
      <c r="A79" s="77"/>
      <c r="B79" s="77"/>
      <c r="C79" s="83" t="s">
        <v>105</v>
      </c>
      <c r="D79" s="50" t="s">
        <v>106</v>
      </c>
      <c r="E79" s="48">
        <v>0</v>
      </c>
      <c r="F79" s="48">
        <v>81.69</v>
      </c>
      <c r="G79" s="65">
        <v>0</v>
      </c>
    </row>
    <row r="80" spans="1:7" ht="18" customHeight="1">
      <c r="A80" s="77"/>
      <c r="B80" s="77"/>
      <c r="C80" s="83" t="s">
        <v>107</v>
      </c>
      <c r="D80" s="50" t="s">
        <v>108</v>
      </c>
      <c r="E80" s="48">
        <v>0</v>
      </c>
      <c r="F80" s="48">
        <v>0.18</v>
      </c>
      <c r="G80" s="65">
        <v>0</v>
      </c>
    </row>
    <row r="81" spans="1:7" ht="24.75" customHeight="1">
      <c r="A81" s="59"/>
      <c r="B81" s="60" t="s">
        <v>162</v>
      </c>
      <c r="C81" s="39"/>
      <c r="D81" s="47" t="s">
        <v>163</v>
      </c>
      <c r="E81" s="42">
        <f>E82+E83</f>
        <v>1369471</v>
      </c>
      <c r="F81" s="42">
        <f>F82+F83</f>
        <v>586961.76</v>
      </c>
      <c r="G81" s="43">
        <f t="shared" si="1"/>
        <v>42.86047386180503</v>
      </c>
    </row>
    <row r="82" spans="1:7" ht="18" customHeight="1">
      <c r="A82" s="77"/>
      <c r="B82" s="77"/>
      <c r="C82" s="56" t="s">
        <v>164</v>
      </c>
      <c r="D82" s="50" t="s">
        <v>165</v>
      </c>
      <c r="E82" s="48">
        <v>1359471</v>
      </c>
      <c r="F82" s="48">
        <v>582401</v>
      </c>
      <c r="G82" s="65">
        <f t="shared" si="1"/>
        <v>42.84026654485458</v>
      </c>
    </row>
    <row r="83" spans="1:7" ht="18" customHeight="1">
      <c r="A83" s="49"/>
      <c r="B83" s="81"/>
      <c r="C83" s="56" t="s">
        <v>166</v>
      </c>
      <c r="D83" s="50" t="s">
        <v>167</v>
      </c>
      <c r="E83" s="48">
        <v>10000</v>
      </c>
      <c r="F83" s="48">
        <v>4560.76</v>
      </c>
      <c r="G83" s="65">
        <f t="shared" si="1"/>
        <v>45.607600000000005</v>
      </c>
    </row>
    <row r="84" spans="1:7" ht="18" customHeight="1">
      <c r="A84" s="51" t="s">
        <v>168</v>
      </c>
      <c r="B84" s="66"/>
      <c r="C84" s="39"/>
      <c r="D84" s="47" t="s">
        <v>169</v>
      </c>
      <c r="E84" s="42">
        <f>E85+E87+E89+E92</f>
        <v>6591626</v>
      </c>
      <c r="F84" s="42">
        <f>F85+F87+F89+F92</f>
        <v>3797558.31</v>
      </c>
      <c r="G84" s="43">
        <f t="shared" si="1"/>
        <v>57.611859501737506</v>
      </c>
    </row>
    <row r="85" spans="1:7" ht="24" customHeight="1">
      <c r="A85" s="59"/>
      <c r="B85" s="60" t="s">
        <v>170</v>
      </c>
      <c r="C85" s="39"/>
      <c r="D85" s="47" t="s">
        <v>171</v>
      </c>
      <c r="E85" s="42">
        <f>E86</f>
        <v>4206128</v>
      </c>
      <c r="F85" s="42">
        <f>F86</f>
        <v>2588384</v>
      </c>
      <c r="G85" s="43">
        <f t="shared" si="1"/>
        <v>61.5384030157903</v>
      </c>
    </row>
    <row r="86" spans="1:7" ht="18" customHeight="1">
      <c r="A86" s="77"/>
      <c r="B86" s="77"/>
      <c r="C86" s="56" t="s">
        <v>172</v>
      </c>
      <c r="D86" s="50" t="s">
        <v>173</v>
      </c>
      <c r="E86" s="48">
        <v>4206128</v>
      </c>
      <c r="F86" s="48">
        <v>2588384</v>
      </c>
      <c r="G86" s="65">
        <f t="shared" si="1"/>
        <v>61.5384030157903</v>
      </c>
    </row>
    <row r="87" spans="1:7" ht="20.25" customHeight="1">
      <c r="A87" s="59"/>
      <c r="B87" s="60" t="s">
        <v>174</v>
      </c>
      <c r="C87" s="39"/>
      <c r="D87" s="47" t="s">
        <v>175</v>
      </c>
      <c r="E87" s="42">
        <f>E88</f>
        <v>2358419</v>
      </c>
      <c r="F87" s="42">
        <f>F88</f>
        <v>1179210</v>
      </c>
      <c r="G87" s="43">
        <f t="shared" si="1"/>
        <v>50.00002120064331</v>
      </c>
    </row>
    <row r="88" spans="1:7" ht="18" customHeight="1">
      <c r="A88" s="77"/>
      <c r="B88" s="84"/>
      <c r="C88" s="56" t="s">
        <v>172</v>
      </c>
      <c r="D88" s="50" t="s">
        <v>173</v>
      </c>
      <c r="E88" s="48">
        <v>2358419</v>
      </c>
      <c r="F88" s="48">
        <v>1179210</v>
      </c>
      <c r="G88" s="65">
        <f t="shared" si="1"/>
        <v>50.00002120064331</v>
      </c>
    </row>
    <row r="89" spans="1:7" ht="18" customHeight="1">
      <c r="A89" s="59"/>
      <c r="B89" s="85" t="s">
        <v>176</v>
      </c>
      <c r="C89" s="39"/>
      <c r="D89" s="47" t="s">
        <v>177</v>
      </c>
      <c r="E89" s="42">
        <f>SUM(E90:E91)</f>
        <v>25000</v>
      </c>
      <c r="F89" s="42">
        <f>SUM(F90:F91)</f>
        <v>28926.31</v>
      </c>
      <c r="G89" s="43">
        <f t="shared" si="1"/>
        <v>115.70524</v>
      </c>
    </row>
    <row r="90" spans="1:7" ht="18" customHeight="1">
      <c r="A90" s="77"/>
      <c r="B90" s="77"/>
      <c r="C90" s="56" t="s">
        <v>107</v>
      </c>
      <c r="D90" s="50" t="s">
        <v>108</v>
      </c>
      <c r="E90" s="48">
        <v>5000</v>
      </c>
      <c r="F90" s="48">
        <v>6299.02</v>
      </c>
      <c r="G90" s="65">
        <f t="shared" si="1"/>
        <v>125.98040000000002</v>
      </c>
    </row>
    <row r="91" spans="1:7" ht="18" customHeight="1">
      <c r="A91" s="77"/>
      <c r="B91" s="77"/>
      <c r="C91" s="56" t="s">
        <v>14</v>
      </c>
      <c r="D91" s="50" t="s">
        <v>15</v>
      </c>
      <c r="E91" s="48">
        <v>20000</v>
      </c>
      <c r="F91" s="48">
        <v>22627.29</v>
      </c>
      <c r="G91" s="65">
        <f>F91/E91*100</f>
        <v>113.13645000000001</v>
      </c>
    </row>
    <row r="92" spans="1:7" ht="18" customHeight="1">
      <c r="A92" s="59"/>
      <c r="B92" s="60" t="s">
        <v>178</v>
      </c>
      <c r="C92" s="39"/>
      <c r="D92" s="47" t="s">
        <v>179</v>
      </c>
      <c r="E92" s="42">
        <f>E93</f>
        <v>2079</v>
      </c>
      <c r="F92" s="42">
        <f>F93</f>
        <v>1038</v>
      </c>
      <c r="G92" s="43">
        <f t="shared" si="1"/>
        <v>49.92784992784993</v>
      </c>
    </row>
    <row r="93" spans="1:7" ht="18" customHeight="1">
      <c r="A93" s="49"/>
      <c r="B93" s="81"/>
      <c r="C93" s="56" t="s">
        <v>172</v>
      </c>
      <c r="D93" s="50" t="s">
        <v>173</v>
      </c>
      <c r="E93" s="48">
        <v>2079</v>
      </c>
      <c r="F93" s="48">
        <v>1038</v>
      </c>
      <c r="G93" s="65">
        <f t="shared" si="1"/>
        <v>49.92784992784993</v>
      </c>
    </row>
    <row r="94" spans="1:7" ht="18" customHeight="1">
      <c r="A94" s="57" t="s">
        <v>10</v>
      </c>
      <c r="B94" s="58"/>
      <c r="C94" s="39"/>
      <c r="D94" s="47" t="s">
        <v>11</v>
      </c>
      <c r="E94" s="42">
        <f>E95+E98+E101+E103+E106</f>
        <v>125225.95999999999</v>
      </c>
      <c r="F94" s="42">
        <f>F95+F98+F101+F103+F106</f>
        <v>78520.71000000002</v>
      </c>
      <c r="G94" s="43">
        <f t="shared" si="1"/>
        <v>62.70322064210969</v>
      </c>
    </row>
    <row r="95" spans="1:7" ht="18" customHeight="1">
      <c r="A95" s="59"/>
      <c r="B95" s="60" t="s">
        <v>53</v>
      </c>
      <c r="C95" s="39"/>
      <c r="D95" s="47" t="s">
        <v>54</v>
      </c>
      <c r="E95" s="42">
        <v>17835.96</v>
      </c>
      <c r="F95" s="42">
        <v>11805.11</v>
      </c>
      <c r="G95" s="43">
        <f>F95/E95*100</f>
        <v>66.18712982087872</v>
      </c>
    </row>
    <row r="96" spans="1:7" ht="18" customHeight="1">
      <c r="A96" s="59"/>
      <c r="B96" s="85"/>
      <c r="C96" s="56" t="s">
        <v>55</v>
      </c>
      <c r="D96" s="50" t="s">
        <v>56</v>
      </c>
      <c r="E96" s="86">
        <v>15500</v>
      </c>
      <c r="F96" s="86">
        <v>9469.15</v>
      </c>
      <c r="G96" s="65">
        <f>F96/E96*100</f>
        <v>61.09129032258064</v>
      </c>
    </row>
    <row r="97" spans="1:7" ht="34.5" customHeight="1">
      <c r="A97" s="59"/>
      <c r="B97" s="85"/>
      <c r="C97" s="83" t="s">
        <v>301</v>
      </c>
      <c r="D97" s="50" t="s">
        <v>699</v>
      </c>
      <c r="E97" s="86">
        <v>2335.96</v>
      </c>
      <c r="F97" s="86">
        <v>2335.96</v>
      </c>
      <c r="G97" s="65">
        <f>F97/E97*100</f>
        <v>100</v>
      </c>
    </row>
    <row r="98" spans="1:7" ht="18" customHeight="1">
      <c r="A98" s="59"/>
      <c r="B98" s="60" t="s">
        <v>258</v>
      </c>
      <c r="C98" s="39"/>
      <c r="D98" s="47" t="s">
        <v>360</v>
      </c>
      <c r="E98" s="42">
        <v>98500</v>
      </c>
      <c r="F98" s="42">
        <v>60709.15</v>
      </c>
      <c r="G98" s="43">
        <f t="shared" si="1"/>
        <v>61.633654822335025</v>
      </c>
    </row>
    <row r="99" spans="1:7" ht="18" customHeight="1">
      <c r="A99" s="59"/>
      <c r="B99" s="85"/>
      <c r="C99" s="56" t="s">
        <v>55</v>
      </c>
      <c r="D99" s="50" t="s">
        <v>56</v>
      </c>
      <c r="E99" s="86">
        <v>98500</v>
      </c>
      <c r="F99" s="86">
        <v>60559.15</v>
      </c>
      <c r="G99" s="65">
        <f t="shared" si="1"/>
        <v>61.48137055837564</v>
      </c>
    </row>
    <row r="100" spans="1:7" ht="26.25" customHeight="1">
      <c r="A100" s="59"/>
      <c r="B100" s="85"/>
      <c r="C100" s="83" t="s">
        <v>302</v>
      </c>
      <c r="D100" s="50" t="s">
        <v>356</v>
      </c>
      <c r="E100" s="86">
        <v>0</v>
      </c>
      <c r="F100" s="86">
        <v>150</v>
      </c>
      <c r="G100" s="65">
        <v>0</v>
      </c>
    </row>
    <row r="101" spans="1:7" ht="18" customHeight="1">
      <c r="A101" s="59"/>
      <c r="B101" s="60" t="s">
        <v>67</v>
      </c>
      <c r="C101" s="39"/>
      <c r="D101" s="47" t="s">
        <v>68</v>
      </c>
      <c r="E101" s="87">
        <f>E102</f>
        <v>5500</v>
      </c>
      <c r="F101" s="87">
        <f>F102</f>
        <v>2465.96</v>
      </c>
      <c r="G101" s="43">
        <f t="shared" si="1"/>
        <v>44.83563636363637</v>
      </c>
    </row>
    <row r="102" spans="1:7" ht="18" customHeight="1">
      <c r="A102" s="77"/>
      <c r="B102" s="78"/>
      <c r="C102" s="56" t="s">
        <v>55</v>
      </c>
      <c r="D102" s="50" t="s">
        <v>56</v>
      </c>
      <c r="E102" s="86">
        <v>5500</v>
      </c>
      <c r="F102" s="86">
        <v>2465.96</v>
      </c>
      <c r="G102" s="65">
        <f t="shared" si="1"/>
        <v>44.83563636363637</v>
      </c>
    </row>
    <row r="103" spans="1:7" ht="18" customHeight="1">
      <c r="A103" s="59"/>
      <c r="B103" s="60" t="s">
        <v>12</v>
      </c>
      <c r="C103" s="39"/>
      <c r="D103" s="47" t="s">
        <v>13</v>
      </c>
      <c r="E103" s="87">
        <v>1000</v>
      </c>
      <c r="F103" s="87">
        <v>1242.49</v>
      </c>
      <c r="G103" s="43">
        <f t="shared" si="1"/>
        <v>124.24900000000001</v>
      </c>
    </row>
    <row r="104" spans="1:7" ht="18" customHeight="1">
      <c r="A104" s="59"/>
      <c r="B104" s="88"/>
      <c r="C104" s="89" t="s">
        <v>107</v>
      </c>
      <c r="D104" s="50" t="s">
        <v>108</v>
      </c>
      <c r="E104" s="86">
        <v>200</v>
      </c>
      <c r="F104" s="90">
        <v>68.22</v>
      </c>
      <c r="G104" s="65">
        <v>34.11</v>
      </c>
    </row>
    <row r="105" spans="1:7" ht="18" customHeight="1">
      <c r="A105" s="77"/>
      <c r="B105" s="81"/>
      <c r="C105" s="56" t="s">
        <v>14</v>
      </c>
      <c r="D105" s="50" t="s">
        <v>15</v>
      </c>
      <c r="E105" s="86">
        <v>800</v>
      </c>
      <c r="F105" s="86">
        <v>1174.27</v>
      </c>
      <c r="G105" s="65">
        <f t="shared" si="1"/>
        <v>146.78375</v>
      </c>
    </row>
    <row r="106" spans="1:7" ht="18" customHeight="1">
      <c r="A106" s="77"/>
      <c r="B106" s="91" t="s">
        <v>350</v>
      </c>
      <c r="C106" s="56"/>
      <c r="D106" s="47" t="s">
        <v>73</v>
      </c>
      <c r="E106" s="87">
        <v>2390</v>
      </c>
      <c r="F106" s="87">
        <v>2298</v>
      </c>
      <c r="G106" s="43">
        <v>96.15</v>
      </c>
    </row>
    <row r="107" spans="1:7" ht="35.25" customHeight="1">
      <c r="A107" s="49"/>
      <c r="B107" s="81"/>
      <c r="C107" s="56" t="s">
        <v>301</v>
      </c>
      <c r="D107" s="50" t="s">
        <v>699</v>
      </c>
      <c r="E107" s="86">
        <v>2390</v>
      </c>
      <c r="F107" s="86">
        <v>2298</v>
      </c>
      <c r="G107" s="65">
        <v>96.15</v>
      </c>
    </row>
    <row r="108" spans="1:7" ht="18" customHeight="1">
      <c r="A108" s="82" t="s">
        <v>180</v>
      </c>
      <c r="B108" s="58"/>
      <c r="C108" s="39"/>
      <c r="D108" s="47" t="s">
        <v>181</v>
      </c>
      <c r="E108" s="42">
        <f>E109+E112+E115+E117+E119+E123</f>
        <v>2699555</v>
      </c>
      <c r="F108" s="42">
        <f>F109+F112+F115+F117+F119+F123</f>
        <v>1368835.5</v>
      </c>
      <c r="G108" s="43">
        <f t="shared" si="1"/>
        <v>50.70596820587097</v>
      </c>
    </row>
    <row r="109" spans="1:7" ht="36" customHeight="1">
      <c r="A109" s="59"/>
      <c r="B109" s="60" t="s">
        <v>182</v>
      </c>
      <c r="C109" s="39"/>
      <c r="D109" s="47" t="s">
        <v>183</v>
      </c>
      <c r="E109" s="42">
        <f>SUM(E110:E111)</f>
        <v>2040000</v>
      </c>
      <c r="F109" s="42">
        <f>SUM(F110:F111)</f>
        <v>1027037.1</v>
      </c>
      <c r="G109" s="43">
        <f t="shared" si="1"/>
        <v>50.344955882352934</v>
      </c>
    </row>
    <row r="110" spans="1:7" ht="36" customHeight="1">
      <c r="A110" s="77"/>
      <c r="B110" s="92"/>
      <c r="C110" s="46" t="s">
        <v>303</v>
      </c>
      <c r="D110" s="50" t="s">
        <v>335</v>
      </c>
      <c r="E110" s="48">
        <v>0</v>
      </c>
      <c r="F110" s="48">
        <v>7037.1</v>
      </c>
      <c r="G110" s="65">
        <v>0</v>
      </c>
    </row>
    <row r="111" spans="1:7" ht="39" customHeight="1">
      <c r="A111" s="77"/>
      <c r="B111" s="77"/>
      <c r="C111" s="56" t="s">
        <v>120</v>
      </c>
      <c r="D111" s="50" t="s">
        <v>121</v>
      </c>
      <c r="E111" s="48">
        <v>2040000</v>
      </c>
      <c r="F111" s="48">
        <v>1020000</v>
      </c>
      <c r="G111" s="65">
        <f t="shared" si="1"/>
        <v>50</v>
      </c>
    </row>
    <row r="112" spans="1:7" ht="57" customHeight="1">
      <c r="A112" s="59"/>
      <c r="B112" s="60" t="s">
        <v>184</v>
      </c>
      <c r="C112" s="39"/>
      <c r="D112" s="47" t="s">
        <v>185</v>
      </c>
      <c r="E112" s="42">
        <f>E113+E114</f>
        <v>44000</v>
      </c>
      <c r="F112" s="42">
        <f>F113+F114</f>
        <v>21997</v>
      </c>
      <c r="G112" s="43">
        <f t="shared" si="1"/>
        <v>49.99318181818182</v>
      </c>
    </row>
    <row r="113" spans="1:7" ht="38.25" customHeight="1">
      <c r="A113" s="77"/>
      <c r="B113" s="77"/>
      <c r="C113" s="56" t="s">
        <v>120</v>
      </c>
      <c r="D113" s="50" t="s">
        <v>121</v>
      </c>
      <c r="E113" s="48">
        <v>13000</v>
      </c>
      <c r="F113" s="48">
        <v>6499</v>
      </c>
      <c r="G113" s="65">
        <f t="shared" si="1"/>
        <v>49.99230769230769</v>
      </c>
    </row>
    <row r="114" spans="1:7" ht="35.25" customHeight="1">
      <c r="A114" s="77"/>
      <c r="B114" s="77"/>
      <c r="C114" s="56" t="s">
        <v>186</v>
      </c>
      <c r="D114" s="50" t="s">
        <v>187</v>
      </c>
      <c r="E114" s="48">
        <v>31000</v>
      </c>
      <c r="F114" s="48">
        <v>15498</v>
      </c>
      <c r="G114" s="65">
        <f t="shared" si="1"/>
        <v>49.99354838709677</v>
      </c>
    </row>
    <row r="115" spans="1:7" ht="29.25" customHeight="1">
      <c r="A115" s="59"/>
      <c r="B115" s="60" t="s">
        <v>188</v>
      </c>
      <c r="C115" s="39"/>
      <c r="D115" s="47" t="s">
        <v>189</v>
      </c>
      <c r="E115" s="42">
        <f>E116</f>
        <v>172000</v>
      </c>
      <c r="F115" s="42">
        <f>F116</f>
        <v>85998</v>
      </c>
      <c r="G115" s="43">
        <f t="shared" si="1"/>
        <v>49.99883720930233</v>
      </c>
    </row>
    <row r="116" spans="1:7" ht="27" customHeight="1">
      <c r="A116" s="77"/>
      <c r="B116" s="77"/>
      <c r="C116" s="56" t="s">
        <v>186</v>
      </c>
      <c r="D116" s="50" t="s">
        <v>187</v>
      </c>
      <c r="E116" s="48">
        <v>172000</v>
      </c>
      <c r="F116" s="48">
        <v>85998</v>
      </c>
      <c r="G116" s="65">
        <f t="shared" si="1"/>
        <v>49.99883720930233</v>
      </c>
    </row>
    <row r="117" spans="1:7" ht="18" customHeight="1">
      <c r="A117" s="59"/>
      <c r="B117" s="60" t="s">
        <v>190</v>
      </c>
      <c r="C117" s="39"/>
      <c r="D117" s="47" t="s">
        <v>191</v>
      </c>
      <c r="E117" s="42">
        <f>E118</f>
        <v>251000</v>
      </c>
      <c r="F117" s="42">
        <f>F118</f>
        <v>125496</v>
      </c>
      <c r="G117" s="43">
        <f t="shared" si="1"/>
        <v>49.99840637450199</v>
      </c>
    </row>
    <row r="118" spans="1:7" ht="28.5" customHeight="1">
      <c r="A118" s="77"/>
      <c r="B118" s="77"/>
      <c r="C118" s="56" t="s">
        <v>186</v>
      </c>
      <c r="D118" s="50" t="s">
        <v>187</v>
      </c>
      <c r="E118" s="48">
        <v>251000</v>
      </c>
      <c r="F118" s="48">
        <v>125496</v>
      </c>
      <c r="G118" s="65">
        <f t="shared" si="1"/>
        <v>49.99840637450199</v>
      </c>
    </row>
    <row r="119" spans="1:7" ht="18" customHeight="1">
      <c r="A119" s="59"/>
      <c r="B119" s="60" t="s">
        <v>192</v>
      </c>
      <c r="C119" s="39"/>
      <c r="D119" s="47" t="s">
        <v>193</v>
      </c>
      <c r="E119" s="42">
        <f>SUM(E120:E122)</f>
        <v>134000</v>
      </c>
      <c r="F119" s="42">
        <f>SUM(F120:F122)</f>
        <v>66162.4</v>
      </c>
      <c r="G119" s="43">
        <f t="shared" si="1"/>
        <v>49.374925373134325</v>
      </c>
    </row>
    <row r="120" spans="1:7" ht="23.25" customHeight="1">
      <c r="A120" s="77"/>
      <c r="B120" s="92"/>
      <c r="C120" s="46" t="s">
        <v>55</v>
      </c>
      <c r="D120" s="50" t="s">
        <v>56</v>
      </c>
      <c r="E120" s="48">
        <v>12000</v>
      </c>
      <c r="F120" s="48">
        <v>5130.4</v>
      </c>
      <c r="G120" s="65">
        <f t="shared" si="1"/>
        <v>42.75333333333333</v>
      </c>
    </row>
    <row r="121" spans="1:7" ht="18" customHeight="1">
      <c r="A121" s="77"/>
      <c r="B121" s="77"/>
      <c r="C121" s="56" t="s">
        <v>14</v>
      </c>
      <c r="D121" s="50" t="s">
        <v>15</v>
      </c>
      <c r="E121" s="48">
        <v>0</v>
      </c>
      <c r="F121" s="48">
        <v>36</v>
      </c>
      <c r="G121" s="65">
        <v>0</v>
      </c>
    </row>
    <row r="122" spans="1:7" ht="25.5" customHeight="1">
      <c r="A122" s="77"/>
      <c r="B122" s="77"/>
      <c r="C122" s="56" t="s">
        <v>186</v>
      </c>
      <c r="D122" s="50" t="s">
        <v>187</v>
      </c>
      <c r="E122" s="48">
        <v>122000</v>
      </c>
      <c r="F122" s="48">
        <v>60996</v>
      </c>
      <c r="G122" s="65">
        <f t="shared" si="1"/>
        <v>49.99672131147541</v>
      </c>
    </row>
    <row r="123" spans="1:7" s="10" customFormat="1" ht="25.5" customHeight="1">
      <c r="A123" s="59"/>
      <c r="B123" s="52" t="s">
        <v>268</v>
      </c>
      <c r="C123" s="93"/>
      <c r="D123" s="47" t="s">
        <v>73</v>
      </c>
      <c r="E123" s="42">
        <f>E124</f>
        <v>58555</v>
      </c>
      <c r="F123" s="42">
        <f>F124</f>
        <v>42145</v>
      </c>
      <c r="G123" s="43">
        <f t="shared" si="1"/>
        <v>71.97506617709846</v>
      </c>
    </row>
    <row r="124" spans="1:7" ht="25.5" customHeight="1">
      <c r="A124" s="49"/>
      <c r="B124" s="45"/>
      <c r="C124" s="83" t="s">
        <v>186</v>
      </c>
      <c r="D124" s="50" t="s">
        <v>187</v>
      </c>
      <c r="E124" s="48">
        <v>58555</v>
      </c>
      <c r="F124" s="48">
        <v>42145</v>
      </c>
      <c r="G124" s="65">
        <f t="shared" si="1"/>
        <v>71.97506617709846</v>
      </c>
    </row>
    <row r="125" spans="1:7" ht="25.5" customHeight="1">
      <c r="A125" s="94" t="s">
        <v>297</v>
      </c>
      <c r="B125" s="45"/>
      <c r="C125" s="83"/>
      <c r="D125" s="47" t="s">
        <v>339</v>
      </c>
      <c r="E125" s="42">
        <f>E126</f>
        <v>152528.4</v>
      </c>
      <c r="F125" s="42">
        <f>F126</f>
        <v>105000</v>
      </c>
      <c r="G125" s="43">
        <f t="shared" si="1"/>
        <v>68.8396390442698</v>
      </c>
    </row>
    <row r="126" spans="1:7" ht="18" customHeight="1">
      <c r="A126" s="95"/>
      <c r="B126" s="96" t="s">
        <v>298</v>
      </c>
      <c r="C126" s="39"/>
      <c r="D126" s="47" t="s">
        <v>73</v>
      </c>
      <c r="E126" s="42">
        <f>SUM(E127:E128)</f>
        <v>152528.4</v>
      </c>
      <c r="F126" s="42">
        <f>SUM(F127:F128)</f>
        <v>105000</v>
      </c>
      <c r="G126" s="43">
        <f t="shared" si="1"/>
        <v>68.8396390442698</v>
      </c>
    </row>
    <row r="127" spans="1:7" ht="37.5" customHeight="1">
      <c r="A127" s="77"/>
      <c r="B127" s="92"/>
      <c r="C127" s="46" t="s">
        <v>299</v>
      </c>
      <c r="D127" s="50" t="s">
        <v>85</v>
      </c>
      <c r="E127" s="48">
        <v>144047.82</v>
      </c>
      <c r="F127" s="48">
        <v>99162</v>
      </c>
      <c r="G127" s="65">
        <f t="shared" si="1"/>
        <v>68.83963950304836</v>
      </c>
    </row>
    <row r="128" spans="1:7" ht="34.5" customHeight="1">
      <c r="A128" s="97"/>
      <c r="B128" s="97"/>
      <c r="C128" s="56" t="s">
        <v>300</v>
      </c>
      <c r="D128" s="50" t="s">
        <v>85</v>
      </c>
      <c r="E128" s="48">
        <v>8480.58</v>
      </c>
      <c r="F128" s="48">
        <v>5838</v>
      </c>
      <c r="G128" s="65">
        <f t="shared" si="1"/>
        <v>68.83963125163609</v>
      </c>
    </row>
    <row r="129" spans="1:7" ht="25.5" customHeight="1">
      <c r="A129" s="39" t="s">
        <v>63</v>
      </c>
      <c r="B129" s="97"/>
      <c r="C129" s="83"/>
      <c r="D129" s="47" t="s">
        <v>336</v>
      </c>
      <c r="E129" s="42">
        <f>E130</f>
        <v>116744</v>
      </c>
      <c r="F129" s="42">
        <f>F130</f>
        <v>103639</v>
      </c>
      <c r="G129" s="43">
        <f t="shared" si="1"/>
        <v>88.77458370451586</v>
      </c>
    </row>
    <row r="130" spans="1:7" ht="18" customHeight="1">
      <c r="A130" s="59"/>
      <c r="B130" s="96" t="s">
        <v>271</v>
      </c>
      <c r="C130" s="39"/>
      <c r="D130" s="47" t="s">
        <v>193</v>
      </c>
      <c r="E130" s="42">
        <f>E131</f>
        <v>116744</v>
      </c>
      <c r="F130" s="42">
        <f>F131</f>
        <v>103639</v>
      </c>
      <c r="G130" s="43">
        <f aca="true" t="shared" si="2" ref="G130:G135">F130/E130*100</f>
        <v>88.77458370451586</v>
      </c>
    </row>
    <row r="131" spans="1:7" ht="26.25" customHeight="1">
      <c r="A131" s="77"/>
      <c r="B131" s="98"/>
      <c r="C131" s="46" t="s">
        <v>186</v>
      </c>
      <c r="D131" s="50" t="s">
        <v>187</v>
      </c>
      <c r="E131" s="48">
        <v>116744</v>
      </c>
      <c r="F131" s="48">
        <v>103639</v>
      </c>
      <c r="G131" s="65">
        <f t="shared" si="2"/>
        <v>88.77458370451586</v>
      </c>
    </row>
    <row r="132" spans="1:7" ht="18" customHeight="1">
      <c r="A132" s="82" t="s">
        <v>194</v>
      </c>
      <c r="B132" s="58"/>
      <c r="C132" s="39"/>
      <c r="D132" s="47" t="s">
        <v>195</v>
      </c>
      <c r="E132" s="42">
        <f>E133+E135+E139+E141</f>
        <v>1764752</v>
      </c>
      <c r="F132" s="42">
        <f>F133+F135+F139+F141</f>
        <v>432468.27</v>
      </c>
      <c r="G132" s="43">
        <f t="shared" si="2"/>
        <v>24.50589487928049</v>
      </c>
    </row>
    <row r="133" spans="1:7" ht="18" customHeight="1">
      <c r="A133" s="59"/>
      <c r="B133" s="60" t="s">
        <v>196</v>
      </c>
      <c r="C133" s="39"/>
      <c r="D133" s="47" t="s">
        <v>197</v>
      </c>
      <c r="E133" s="42">
        <f>E134</f>
        <v>1713852</v>
      </c>
      <c r="F133" s="42">
        <f>F134</f>
        <v>407569.01</v>
      </c>
      <c r="G133" s="43">
        <f t="shared" si="2"/>
        <v>23.780875478162642</v>
      </c>
    </row>
    <row r="134" spans="1:7" ht="40.5" customHeight="1">
      <c r="A134" s="77"/>
      <c r="B134" s="77"/>
      <c r="C134" s="56" t="s">
        <v>347</v>
      </c>
      <c r="D134" s="50" t="s">
        <v>357</v>
      </c>
      <c r="E134" s="48">
        <v>1713852</v>
      </c>
      <c r="F134" s="48">
        <v>407569.01</v>
      </c>
      <c r="G134" s="65">
        <f t="shared" si="2"/>
        <v>23.780875478162642</v>
      </c>
    </row>
    <row r="135" spans="1:7" ht="25.5" customHeight="1">
      <c r="A135" s="59"/>
      <c r="B135" s="60" t="s">
        <v>306</v>
      </c>
      <c r="C135" s="39"/>
      <c r="D135" s="47" t="s">
        <v>340</v>
      </c>
      <c r="E135" s="42">
        <f>SUM(E136:E138)</f>
        <v>30000</v>
      </c>
      <c r="F135" s="42">
        <f>SUM(F136:F138)</f>
        <v>19951.37</v>
      </c>
      <c r="G135" s="43">
        <f t="shared" si="2"/>
        <v>66.50456666666666</v>
      </c>
    </row>
    <row r="136" spans="1:7" ht="18" customHeight="1">
      <c r="A136" s="77"/>
      <c r="B136" s="77"/>
      <c r="C136" s="56" t="s">
        <v>307</v>
      </c>
      <c r="D136" s="50" t="s">
        <v>341</v>
      </c>
      <c r="E136" s="48">
        <v>0</v>
      </c>
      <c r="F136" s="48">
        <v>600</v>
      </c>
      <c r="G136" s="65">
        <v>0</v>
      </c>
    </row>
    <row r="137" spans="1:7" ht="18" customHeight="1">
      <c r="A137" s="77"/>
      <c r="B137" s="92"/>
      <c r="C137" s="46" t="s">
        <v>99</v>
      </c>
      <c r="D137" s="50" t="s">
        <v>100</v>
      </c>
      <c r="E137" s="48">
        <v>30000</v>
      </c>
      <c r="F137" s="48">
        <v>19284.26</v>
      </c>
      <c r="G137" s="65">
        <f>F137/E137*100</f>
        <v>64.28086666666665</v>
      </c>
    </row>
    <row r="138" spans="1:7" ht="18" customHeight="1">
      <c r="A138" s="77"/>
      <c r="B138" s="97"/>
      <c r="C138" s="56" t="s">
        <v>107</v>
      </c>
      <c r="D138" s="50" t="s">
        <v>108</v>
      </c>
      <c r="E138" s="48">
        <v>0</v>
      </c>
      <c r="F138" s="48">
        <v>67.11</v>
      </c>
      <c r="G138" s="65">
        <v>0</v>
      </c>
    </row>
    <row r="139" spans="1:7" ht="18" customHeight="1">
      <c r="A139" s="77"/>
      <c r="B139" s="99" t="s">
        <v>351</v>
      </c>
      <c r="C139" s="56"/>
      <c r="D139" s="47" t="s">
        <v>361</v>
      </c>
      <c r="E139" s="42">
        <v>0</v>
      </c>
      <c r="F139" s="42">
        <v>447.89</v>
      </c>
      <c r="G139" s="43">
        <v>0</v>
      </c>
    </row>
    <row r="140" spans="1:7" ht="28.5" customHeight="1">
      <c r="A140" s="77"/>
      <c r="B140" s="45"/>
      <c r="C140" s="56" t="s">
        <v>352</v>
      </c>
      <c r="D140" s="50" t="s">
        <v>689</v>
      </c>
      <c r="E140" s="48">
        <v>0</v>
      </c>
      <c r="F140" s="48">
        <v>447.89</v>
      </c>
      <c r="G140" s="65">
        <v>0</v>
      </c>
    </row>
    <row r="141" spans="1:7" ht="18" customHeight="1">
      <c r="A141" s="77"/>
      <c r="B141" s="52" t="s">
        <v>281</v>
      </c>
      <c r="C141" s="56"/>
      <c r="D141" s="47" t="s">
        <v>73</v>
      </c>
      <c r="E141" s="42">
        <f>SUM(E142:E143)</f>
        <v>20900</v>
      </c>
      <c r="F141" s="42">
        <f>SUM(F142:F143)</f>
        <v>4500</v>
      </c>
      <c r="G141" s="43">
        <f>F141/E141*100</f>
        <v>21.5311004784689</v>
      </c>
    </row>
    <row r="142" spans="1:7" ht="18" customHeight="1">
      <c r="A142" s="77"/>
      <c r="B142" s="44"/>
      <c r="C142" s="56" t="s">
        <v>302</v>
      </c>
      <c r="D142" s="50" t="s">
        <v>356</v>
      </c>
      <c r="E142" s="48">
        <v>0</v>
      </c>
      <c r="F142" s="48">
        <v>4500</v>
      </c>
      <c r="G142" s="65">
        <v>0</v>
      </c>
    </row>
    <row r="143" spans="1:7" ht="45.75" customHeight="1">
      <c r="A143" s="97"/>
      <c r="B143" s="97"/>
      <c r="C143" s="56" t="s">
        <v>347</v>
      </c>
      <c r="D143" s="50" t="s">
        <v>357</v>
      </c>
      <c r="E143" s="48">
        <v>20900</v>
      </c>
      <c r="F143" s="48">
        <v>0</v>
      </c>
      <c r="G143" s="65">
        <f aca="true" t="shared" si="3" ref="G143:G152">F143/E143*100</f>
        <v>0</v>
      </c>
    </row>
    <row r="144" spans="1:7" ht="18" customHeight="1">
      <c r="A144" s="82" t="s">
        <v>200</v>
      </c>
      <c r="B144" s="100"/>
      <c r="C144" s="39"/>
      <c r="D144" s="47" t="s">
        <v>201</v>
      </c>
      <c r="E144" s="42">
        <f>E145+E149</f>
        <v>1028737</v>
      </c>
      <c r="F144" s="42">
        <f>F145+F149</f>
        <v>14781.7</v>
      </c>
      <c r="G144" s="43">
        <f t="shared" si="3"/>
        <v>1.4368784247091337</v>
      </c>
    </row>
    <row r="145" spans="1:7" ht="18" customHeight="1">
      <c r="A145" s="59"/>
      <c r="B145" s="60" t="s">
        <v>202</v>
      </c>
      <c r="C145" s="39"/>
      <c r="D145" s="47" t="s">
        <v>203</v>
      </c>
      <c r="E145" s="42">
        <f>SUM(E146:E148)</f>
        <v>1014687</v>
      </c>
      <c r="F145" s="42">
        <f>SUM(F146:F148)</f>
        <v>731.7</v>
      </c>
      <c r="G145" s="43">
        <f t="shared" si="3"/>
        <v>0.07211090710731487</v>
      </c>
    </row>
    <row r="146" spans="1:7" ht="48.75" customHeight="1">
      <c r="A146" s="77"/>
      <c r="B146" s="77"/>
      <c r="C146" s="56" t="s">
        <v>74</v>
      </c>
      <c r="D146" s="50" t="s">
        <v>75</v>
      </c>
      <c r="E146" s="48">
        <v>1400</v>
      </c>
      <c r="F146" s="48">
        <v>731.7</v>
      </c>
      <c r="G146" s="65">
        <f t="shared" si="3"/>
        <v>52.26428571428572</v>
      </c>
    </row>
    <row r="147" spans="1:7" ht="42" customHeight="1">
      <c r="A147" s="77"/>
      <c r="B147" s="77"/>
      <c r="C147" s="56" t="s">
        <v>347</v>
      </c>
      <c r="D147" s="50" t="s">
        <v>357</v>
      </c>
      <c r="E147" s="48">
        <v>783607</v>
      </c>
      <c r="F147" s="48">
        <v>0</v>
      </c>
      <c r="G147" s="65">
        <f t="shared" si="3"/>
        <v>0</v>
      </c>
    </row>
    <row r="148" spans="1:7" ht="54.75" customHeight="1">
      <c r="A148" s="77"/>
      <c r="B148" s="77"/>
      <c r="C148" s="56" t="s">
        <v>353</v>
      </c>
      <c r="D148" s="50" t="s">
        <v>358</v>
      </c>
      <c r="E148" s="48">
        <v>229680</v>
      </c>
      <c r="F148" s="48">
        <v>0</v>
      </c>
      <c r="G148" s="65">
        <f t="shared" si="3"/>
        <v>0</v>
      </c>
    </row>
    <row r="149" spans="1:7" ht="18" customHeight="1">
      <c r="A149" s="59"/>
      <c r="B149" s="60" t="s">
        <v>345</v>
      </c>
      <c r="C149" s="39"/>
      <c r="D149" s="47" t="s">
        <v>203</v>
      </c>
      <c r="E149" s="42">
        <f>E150</f>
        <v>14050</v>
      </c>
      <c r="F149" s="42">
        <f>F150</f>
        <v>14050</v>
      </c>
      <c r="G149" s="43">
        <f t="shared" si="3"/>
        <v>100</v>
      </c>
    </row>
    <row r="150" spans="1:7" ht="48.75" customHeight="1">
      <c r="A150" s="49"/>
      <c r="B150" s="81"/>
      <c r="C150" s="56" t="s">
        <v>304</v>
      </c>
      <c r="D150" s="50" t="s">
        <v>337</v>
      </c>
      <c r="E150" s="48">
        <v>14050</v>
      </c>
      <c r="F150" s="48">
        <v>14050</v>
      </c>
      <c r="G150" s="65">
        <f t="shared" si="3"/>
        <v>100</v>
      </c>
    </row>
    <row r="151" spans="1:7" ht="18" customHeight="1">
      <c r="A151" s="82" t="s">
        <v>204</v>
      </c>
      <c r="B151" s="58"/>
      <c r="C151" s="39"/>
      <c r="D151" s="47" t="s">
        <v>695</v>
      </c>
      <c r="E151" s="42">
        <f>E152+E157</f>
        <v>855000</v>
      </c>
      <c r="F151" s="42">
        <f>F152+F157</f>
        <v>18437.34</v>
      </c>
      <c r="G151" s="43">
        <f t="shared" si="3"/>
        <v>2.1564140350877192</v>
      </c>
    </row>
    <row r="152" spans="1:7" ht="18" customHeight="1">
      <c r="A152" s="59"/>
      <c r="B152" s="60" t="s">
        <v>205</v>
      </c>
      <c r="C152" s="39"/>
      <c r="D152" s="47" t="s">
        <v>206</v>
      </c>
      <c r="E152" s="42">
        <f>SUM(E153:E156)</f>
        <v>843000</v>
      </c>
      <c r="F152" s="42">
        <f>SUM(F153:F156)</f>
        <v>6353.53</v>
      </c>
      <c r="G152" s="43">
        <f t="shared" si="3"/>
        <v>0.7536809015421115</v>
      </c>
    </row>
    <row r="153" spans="1:7" ht="42" customHeight="1">
      <c r="A153" s="77"/>
      <c r="B153" s="77"/>
      <c r="C153" s="56" t="s">
        <v>74</v>
      </c>
      <c r="D153" s="50" t="s">
        <v>75</v>
      </c>
      <c r="E153" s="48">
        <v>0</v>
      </c>
      <c r="F153" s="48">
        <v>81.3</v>
      </c>
      <c r="G153" s="65">
        <v>0</v>
      </c>
    </row>
    <row r="154" spans="1:7" ht="18" customHeight="1">
      <c r="A154" s="77"/>
      <c r="B154" s="77"/>
      <c r="C154" s="56" t="s">
        <v>55</v>
      </c>
      <c r="D154" s="50" t="s">
        <v>56</v>
      </c>
      <c r="E154" s="48">
        <v>10000</v>
      </c>
      <c r="F154" s="48">
        <v>6272.23</v>
      </c>
      <c r="G154" s="65">
        <f>F154/E154*100</f>
        <v>62.7223</v>
      </c>
    </row>
    <row r="155" spans="1:7" ht="47.25" customHeight="1">
      <c r="A155" s="77"/>
      <c r="B155" s="77"/>
      <c r="C155" s="56" t="s">
        <v>354</v>
      </c>
      <c r="D155" s="50" t="s">
        <v>698</v>
      </c>
      <c r="E155" s="48">
        <v>333000</v>
      </c>
      <c r="F155" s="48">
        <v>0</v>
      </c>
      <c r="G155" s="65">
        <f>F155/E155*100</f>
        <v>0</v>
      </c>
    </row>
    <row r="156" spans="1:7" ht="39" customHeight="1">
      <c r="A156" s="77"/>
      <c r="B156" s="77"/>
      <c r="C156" s="56" t="s">
        <v>355</v>
      </c>
      <c r="D156" s="50" t="s">
        <v>359</v>
      </c>
      <c r="E156" s="48">
        <v>500000</v>
      </c>
      <c r="F156" s="48">
        <v>0</v>
      </c>
      <c r="G156" s="65">
        <f>F156/E156*100</f>
        <v>0</v>
      </c>
    </row>
    <row r="157" spans="1:7" ht="21.75" customHeight="1">
      <c r="A157" s="59"/>
      <c r="B157" s="60" t="s">
        <v>286</v>
      </c>
      <c r="C157" s="39"/>
      <c r="D157" s="47" t="s">
        <v>696</v>
      </c>
      <c r="E157" s="42">
        <f>SUM(E158:E159)</f>
        <v>12000</v>
      </c>
      <c r="F157" s="42">
        <f>SUM(F158:F159)</f>
        <v>12083.81</v>
      </c>
      <c r="G157" s="43">
        <f>F157/E157*100</f>
        <v>100.69841666666666</v>
      </c>
    </row>
    <row r="158" spans="1:7" ht="18" customHeight="1">
      <c r="A158" s="77"/>
      <c r="B158" s="92"/>
      <c r="C158" s="46" t="s">
        <v>304</v>
      </c>
      <c r="D158" s="50" t="s">
        <v>337</v>
      </c>
      <c r="E158" s="48">
        <v>12000</v>
      </c>
      <c r="F158" s="48">
        <v>12000</v>
      </c>
      <c r="G158" s="65">
        <f>F158/E158*100</f>
        <v>100</v>
      </c>
    </row>
    <row r="159" spans="1:7" ht="52.5" customHeight="1">
      <c r="A159" s="67"/>
      <c r="B159" s="101"/>
      <c r="C159" s="46" t="s">
        <v>305</v>
      </c>
      <c r="D159" s="50" t="s">
        <v>338</v>
      </c>
      <c r="E159" s="48">
        <v>0</v>
      </c>
      <c r="F159" s="48">
        <v>83.81</v>
      </c>
      <c r="G159" s="65">
        <v>0</v>
      </c>
    </row>
    <row r="160" spans="1:7" ht="30.75" customHeight="1">
      <c r="A160" s="102"/>
      <c r="B160" s="58"/>
      <c r="C160" s="39"/>
      <c r="D160" s="103" t="s">
        <v>691</v>
      </c>
      <c r="E160" s="104">
        <f>E10+E13+E16+E19+E23+E26+E39+E43+E50+E53+E84+E94+E108+E125+E129+E132+E144+E151</f>
        <v>20957504.869999997</v>
      </c>
      <c r="F160" s="104">
        <f>F10+F13+F16+F19+F23+F26+F39+F43+F50+F53+F84+F94+F108+F125+F129+F132+F144+F151</f>
        <v>8736007.27</v>
      </c>
      <c r="G160" s="43">
        <f>F160/E160*100</f>
        <v>41.68438621004601</v>
      </c>
    </row>
    <row r="162" ht="11.25">
      <c r="G162" s="112"/>
    </row>
    <row r="163" spans="5:6" ht="11.25">
      <c r="E163" s="105"/>
      <c r="F163" s="105"/>
    </row>
    <row r="164" spans="5:6" ht="11.25">
      <c r="E164" s="106"/>
      <c r="F164" s="106"/>
    </row>
  </sheetData>
  <mergeCells count="9">
    <mergeCell ref="F1:G1"/>
    <mergeCell ref="E6:E8"/>
    <mergeCell ref="F6:F8"/>
    <mergeCell ref="G6:G8"/>
    <mergeCell ref="A3:G3"/>
    <mergeCell ref="A6:A8"/>
    <mergeCell ref="B6:B8"/>
    <mergeCell ref="C6:C8"/>
    <mergeCell ref="D6:D8"/>
  </mergeCells>
  <printOptions/>
  <pageMargins left="0.15748031496062992" right="0.5118110236220472" top="0.3937007874015748" bottom="0.5511811023622047" header="0.275590551181102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6"/>
  <sheetViews>
    <sheetView showGridLines="0" workbookViewId="0" topLeftCell="A271">
      <selection activeCell="K160" sqref="K160"/>
    </sheetView>
  </sheetViews>
  <sheetFormatPr defaultColWidth="9.140625" defaultRowHeight="12.75"/>
  <cols>
    <col min="1" max="1" width="2.140625" style="1" customWidth="1"/>
    <col min="2" max="2" width="3.140625" style="1" customWidth="1"/>
    <col min="3" max="3" width="2.8515625" style="1" customWidth="1"/>
    <col min="4" max="4" width="7.28125" style="1" customWidth="1"/>
    <col min="5" max="5" width="0.9921875" style="1" hidden="1" customWidth="1"/>
    <col min="6" max="6" width="7.7109375" style="1" customWidth="1"/>
    <col min="7" max="7" width="39.57421875" style="1" customWidth="1"/>
    <col min="8" max="8" width="12.140625" style="3" customWidth="1"/>
    <col min="9" max="9" width="11.7109375" style="2" customWidth="1"/>
    <col min="10" max="10" width="9.140625" style="108" customWidth="1"/>
    <col min="11" max="16384" width="8.00390625" style="1" customWidth="1"/>
  </cols>
  <sheetData>
    <row r="1" spans="9:10" ht="12.75">
      <c r="I1" s="126" t="s">
        <v>693</v>
      </c>
      <c r="J1" s="127"/>
    </row>
    <row r="2" spans="1:10" ht="52.5" customHeight="1">
      <c r="A2" s="142" t="s">
        <v>692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8" ht="23.25" customHeight="1">
      <c r="A3" s="128"/>
      <c r="B3" s="128"/>
      <c r="C3" s="113"/>
      <c r="D3" s="113"/>
      <c r="E3" s="113"/>
      <c r="F3" s="113"/>
      <c r="G3" s="113"/>
      <c r="H3" s="113"/>
    </row>
    <row r="4" spans="2:10" ht="37.5" customHeight="1">
      <c r="B4" s="114" t="s">
        <v>0</v>
      </c>
      <c r="C4" s="114"/>
      <c r="D4" s="114" t="s">
        <v>1</v>
      </c>
      <c r="E4" s="114"/>
      <c r="F4" s="29" t="s">
        <v>362</v>
      </c>
      <c r="G4" s="29" t="s">
        <v>363</v>
      </c>
      <c r="H4" s="30" t="s">
        <v>4</v>
      </c>
      <c r="I4" s="31" t="s">
        <v>295</v>
      </c>
      <c r="J4" s="109" t="s">
        <v>308</v>
      </c>
    </row>
    <row r="5" spans="2:10" ht="16.5" customHeight="1">
      <c r="B5" s="143" t="s">
        <v>207</v>
      </c>
      <c r="C5" s="143"/>
      <c r="D5" s="143"/>
      <c r="E5" s="143"/>
      <c r="F5" s="26"/>
      <c r="G5" s="27" t="s">
        <v>208</v>
      </c>
      <c r="H5" s="28" t="s">
        <v>364</v>
      </c>
      <c r="I5" s="28">
        <f>I6+I8</f>
        <v>236152.59</v>
      </c>
      <c r="J5" s="110">
        <f>I5/H5*100</f>
        <v>96.8243915905279</v>
      </c>
    </row>
    <row r="6" spans="2:10" ht="16.5" customHeight="1">
      <c r="B6" s="131"/>
      <c r="C6" s="131"/>
      <c r="D6" s="132" t="s">
        <v>209</v>
      </c>
      <c r="E6" s="132"/>
      <c r="F6" s="15"/>
      <c r="G6" s="16" t="s">
        <v>210</v>
      </c>
      <c r="H6" s="17" t="s">
        <v>365</v>
      </c>
      <c r="I6" s="17">
        <f>I7</f>
        <v>8903.5</v>
      </c>
      <c r="J6" s="111">
        <f aca="true" t="shared" si="0" ref="J6:J69">I6/H6*100</f>
        <v>53.48089860643921</v>
      </c>
    </row>
    <row r="7" spans="2:10" ht="19.5" customHeight="1">
      <c r="B7" s="130"/>
      <c r="C7" s="130"/>
      <c r="D7" s="130"/>
      <c r="E7" s="130"/>
      <c r="F7" s="14" t="s">
        <v>211</v>
      </c>
      <c r="G7" s="16" t="s">
        <v>212</v>
      </c>
      <c r="H7" s="17" t="s">
        <v>365</v>
      </c>
      <c r="I7" s="17">
        <v>8903.5</v>
      </c>
      <c r="J7" s="111">
        <f t="shared" si="0"/>
        <v>53.48089860643921</v>
      </c>
    </row>
    <row r="8" spans="2:10" ht="16.5" customHeight="1">
      <c r="B8" s="131"/>
      <c r="C8" s="131"/>
      <c r="D8" s="132" t="s">
        <v>296</v>
      </c>
      <c r="E8" s="132"/>
      <c r="F8" s="15"/>
      <c r="G8" s="16" t="s">
        <v>73</v>
      </c>
      <c r="H8" s="17" t="s">
        <v>366</v>
      </c>
      <c r="I8" s="18">
        <v>227249.09</v>
      </c>
      <c r="J8" s="111">
        <f t="shared" si="0"/>
        <v>99.99967436719315</v>
      </c>
    </row>
    <row r="9" spans="2:10" ht="16.5" customHeight="1">
      <c r="B9" s="130"/>
      <c r="C9" s="130"/>
      <c r="D9" s="130"/>
      <c r="E9" s="130"/>
      <c r="F9" s="14" t="s">
        <v>24</v>
      </c>
      <c r="G9" s="23" t="s">
        <v>25</v>
      </c>
      <c r="H9" s="17" t="s">
        <v>367</v>
      </c>
      <c r="I9" s="17" t="s">
        <v>367</v>
      </c>
      <c r="J9" s="111">
        <f t="shared" si="0"/>
        <v>100</v>
      </c>
    </row>
    <row r="10" spans="2:10" ht="16.5" customHeight="1">
      <c r="B10" s="130"/>
      <c r="C10" s="130"/>
      <c r="D10" s="130"/>
      <c r="E10" s="130"/>
      <c r="F10" s="14" t="s">
        <v>43</v>
      </c>
      <c r="G10" s="16" t="s">
        <v>44</v>
      </c>
      <c r="H10" s="17" t="s">
        <v>368</v>
      </c>
      <c r="I10" s="17" t="s">
        <v>368</v>
      </c>
      <c r="J10" s="111">
        <f t="shared" si="0"/>
        <v>100</v>
      </c>
    </row>
    <row r="11" spans="2:10" ht="16.5" customHeight="1">
      <c r="B11" s="130"/>
      <c r="C11" s="130"/>
      <c r="D11" s="130"/>
      <c r="E11" s="130"/>
      <c r="F11" s="14" t="s">
        <v>34</v>
      </c>
      <c r="G11" s="16" t="s">
        <v>35</v>
      </c>
      <c r="H11" s="17" t="s">
        <v>369</v>
      </c>
      <c r="I11" s="17" t="s">
        <v>369</v>
      </c>
      <c r="J11" s="111">
        <f t="shared" si="0"/>
        <v>100</v>
      </c>
    </row>
    <row r="12" spans="2:10" ht="16.5" customHeight="1">
      <c r="B12" s="130"/>
      <c r="C12" s="130"/>
      <c r="D12" s="130"/>
      <c r="E12" s="130"/>
      <c r="F12" s="14" t="s">
        <v>38</v>
      </c>
      <c r="G12" s="16" t="s">
        <v>39</v>
      </c>
      <c r="H12" s="17" t="s">
        <v>370</v>
      </c>
      <c r="I12" s="17">
        <v>222793.29</v>
      </c>
      <c r="J12" s="111">
        <f t="shared" si="0"/>
        <v>99.99966785465482</v>
      </c>
    </row>
    <row r="13" spans="2:10" ht="19.5" customHeight="1">
      <c r="B13" s="140" t="s">
        <v>76</v>
      </c>
      <c r="C13" s="140"/>
      <c r="D13" s="133"/>
      <c r="E13" s="133"/>
      <c r="F13" s="11"/>
      <c r="G13" s="12" t="s">
        <v>77</v>
      </c>
      <c r="H13" s="13" t="s">
        <v>371</v>
      </c>
      <c r="I13" s="13">
        <f>I14</f>
        <v>47090.130000000005</v>
      </c>
      <c r="J13" s="110">
        <f t="shared" si="0"/>
        <v>12.912018097066083</v>
      </c>
    </row>
    <row r="14" spans="2:10" ht="16.5" customHeight="1">
      <c r="B14" s="24"/>
      <c r="C14" s="25"/>
      <c r="D14" s="141" t="s">
        <v>78</v>
      </c>
      <c r="E14" s="132"/>
      <c r="F14" s="15"/>
      <c r="G14" s="16" t="s">
        <v>79</v>
      </c>
      <c r="H14" s="17" t="s">
        <v>371</v>
      </c>
      <c r="I14" s="18">
        <f>SUM(I15:I18)</f>
        <v>47090.130000000005</v>
      </c>
      <c r="J14" s="111">
        <f t="shared" si="0"/>
        <v>12.912018097066083</v>
      </c>
    </row>
    <row r="15" spans="2:10" ht="16.5" customHeight="1">
      <c r="B15" s="138"/>
      <c r="C15" s="139"/>
      <c r="D15" s="136"/>
      <c r="E15" s="130"/>
      <c r="F15" s="14" t="s">
        <v>38</v>
      </c>
      <c r="G15" s="16" t="s">
        <v>39</v>
      </c>
      <c r="H15" s="17" t="s">
        <v>372</v>
      </c>
      <c r="I15" s="17">
        <v>4699.6</v>
      </c>
      <c r="J15" s="111">
        <f t="shared" si="0"/>
        <v>99.99148936170214</v>
      </c>
    </row>
    <row r="16" spans="2:10" ht="16.5" customHeight="1">
      <c r="B16" s="138"/>
      <c r="C16" s="139"/>
      <c r="D16" s="136"/>
      <c r="E16" s="130"/>
      <c r="F16" s="14" t="s">
        <v>216</v>
      </c>
      <c r="G16" s="16" t="s">
        <v>217</v>
      </c>
      <c r="H16" s="17" t="s">
        <v>373</v>
      </c>
      <c r="I16" s="17">
        <v>19049.63</v>
      </c>
      <c r="J16" s="111">
        <f t="shared" si="0"/>
        <v>38.09926</v>
      </c>
    </row>
    <row r="17" spans="2:10" ht="16.5" customHeight="1">
      <c r="B17" s="138"/>
      <c r="C17" s="139"/>
      <c r="D17" s="136"/>
      <c r="E17" s="130"/>
      <c r="F17" s="14" t="s">
        <v>346</v>
      </c>
      <c r="G17" s="16" t="s">
        <v>217</v>
      </c>
      <c r="H17" s="17" t="s">
        <v>374</v>
      </c>
      <c r="I17" s="17">
        <v>0</v>
      </c>
      <c r="J17" s="111">
        <f t="shared" si="0"/>
        <v>0</v>
      </c>
    </row>
    <row r="18" spans="2:10" ht="16.5" customHeight="1">
      <c r="B18" s="134"/>
      <c r="C18" s="135"/>
      <c r="D18" s="136"/>
      <c r="E18" s="130"/>
      <c r="F18" s="14" t="s">
        <v>218</v>
      </c>
      <c r="G18" s="16" t="s">
        <v>217</v>
      </c>
      <c r="H18" s="17" t="s">
        <v>375</v>
      </c>
      <c r="I18" s="17">
        <v>23340.9</v>
      </c>
      <c r="J18" s="111">
        <f t="shared" si="0"/>
        <v>13.599941733430446</v>
      </c>
    </row>
    <row r="19" spans="2:10" ht="16.5" customHeight="1">
      <c r="B19" s="137" t="s">
        <v>80</v>
      </c>
      <c r="C19" s="137"/>
      <c r="D19" s="133"/>
      <c r="E19" s="133"/>
      <c r="F19" s="11"/>
      <c r="G19" s="12" t="s">
        <v>81</v>
      </c>
      <c r="H19" s="13" t="s">
        <v>376</v>
      </c>
      <c r="I19" s="13">
        <f>I20+I23</f>
        <v>49666</v>
      </c>
      <c r="J19" s="110">
        <f t="shared" si="0"/>
        <v>17.612056737588652</v>
      </c>
    </row>
    <row r="20" spans="2:10" ht="16.5" customHeight="1">
      <c r="B20" s="131"/>
      <c r="C20" s="131"/>
      <c r="D20" s="132" t="s">
        <v>82</v>
      </c>
      <c r="E20" s="132"/>
      <c r="F20" s="15"/>
      <c r="G20" s="16" t="s">
        <v>83</v>
      </c>
      <c r="H20" s="17" t="s">
        <v>377</v>
      </c>
      <c r="I20" s="17">
        <f>I21+I22</f>
        <v>35000</v>
      </c>
      <c r="J20" s="111">
        <f t="shared" si="0"/>
        <v>21.604938271604937</v>
      </c>
    </row>
    <row r="21" spans="2:10" ht="16.5" customHeight="1">
      <c r="B21" s="130"/>
      <c r="C21" s="130"/>
      <c r="D21" s="130"/>
      <c r="E21" s="130"/>
      <c r="F21" s="14" t="s">
        <v>34</v>
      </c>
      <c r="G21" s="16" t="s">
        <v>35</v>
      </c>
      <c r="H21" s="17" t="s">
        <v>378</v>
      </c>
      <c r="I21" s="17">
        <v>35000</v>
      </c>
      <c r="J21" s="111">
        <f t="shared" si="0"/>
        <v>83.33333333333334</v>
      </c>
    </row>
    <row r="22" spans="2:10" ht="16.5" customHeight="1">
      <c r="B22" s="130"/>
      <c r="C22" s="130"/>
      <c r="D22" s="130"/>
      <c r="E22" s="130"/>
      <c r="F22" s="14" t="s">
        <v>216</v>
      </c>
      <c r="G22" s="16" t="s">
        <v>217</v>
      </c>
      <c r="H22" s="17" t="s">
        <v>379</v>
      </c>
      <c r="I22" s="17">
        <v>0</v>
      </c>
      <c r="J22" s="111">
        <f t="shared" si="0"/>
        <v>0</v>
      </c>
    </row>
    <row r="23" spans="2:10" ht="16.5" customHeight="1">
      <c r="B23" s="131"/>
      <c r="C23" s="131"/>
      <c r="D23" s="132" t="s">
        <v>88</v>
      </c>
      <c r="E23" s="132"/>
      <c r="F23" s="15"/>
      <c r="G23" s="16" t="s">
        <v>89</v>
      </c>
      <c r="H23" s="17" t="s">
        <v>379</v>
      </c>
      <c r="I23" s="17">
        <f>I24+I25</f>
        <v>14666</v>
      </c>
      <c r="J23" s="111">
        <f t="shared" si="0"/>
        <v>12.221666666666668</v>
      </c>
    </row>
    <row r="24" spans="2:10" ht="16.5" customHeight="1">
      <c r="B24" s="130"/>
      <c r="C24" s="130"/>
      <c r="D24" s="130"/>
      <c r="E24" s="130"/>
      <c r="F24" s="14" t="s">
        <v>30</v>
      </c>
      <c r="G24" s="16" t="s">
        <v>31</v>
      </c>
      <c r="H24" s="17" t="s">
        <v>380</v>
      </c>
      <c r="I24" s="17">
        <v>9500</v>
      </c>
      <c r="J24" s="111">
        <f t="shared" si="0"/>
        <v>9.047619047619047</v>
      </c>
    </row>
    <row r="25" spans="2:10" ht="16.5" customHeight="1">
      <c r="B25" s="130"/>
      <c r="C25" s="130"/>
      <c r="D25" s="130"/>
      <c r="E25" s="130"/>
      <c r="F25" s="14" t="s">
        <v>34</v>
      </c>
      <c r="G25" s="16" t="s">
        <v>35</v>
      </c>
      <c r="H25" s="17" t="s">
        <v>381</v>
      </c>
      <c r="I25" s="17">
        <v>5166</v>
      </c>
      <c r="J25" s="111">
        <f t="shared" si="0"/>
        <v>34.44</v>
      </c>
    </row>
    <row r="26" spans="2:10" ht="16.5" customHeight="1">
      <c r="B26" s="133" t="s">
        <v>90</v>
      </c>
      <c r="C26" s="133"/>
      <c r="D26" s="133"/>
      <c r="E26" s="133"/>
      <c r="F26" s="11"/>
      <c r="G26" s="12" t="s">
        <v>91</v>
      </c>
      <c r="H26" s="13" t="s">
        <v>382</v>
      </c>
      <c r="I26" s="13">
        <f>I27</f>
        <v>64</v>
      </c>
      <c r="J26" s="110">
        <f t="shared" si="0"/>
        <v>0.011761808672128556</v>
      </c>
    </row>
    <row r="27" spans="2:10" ht="16.5" customHeight="1">
      <c r="B27" s="131"/>
      <c r="C27" s="131"/>
      <c r="D27" s="132" t="s">
        <v>92</v>
      </c>
      <c r="E27" s="132"/>
      <c r="F27" s="15"/>
      <c r="G27" s="16" t="s">
        <v>73</v>
      </c>
      <c r="H27" s="17" t="s">
        <v>382</v>
      </c>
      <c r="I27" s="17">
        <f>I28+I29</f>
        <v>64</v>
      </c>
      <c r="J27" s="111">
        <f t="shared" si="0"/>
        <v>0.011761808672128556</v>
      </c>
    </row>
    <row r="28" spans="2:10" ht="16.5" customHeight="1">
      <c r="B28" s="130"/>
      <c r="C28" s="130"/>
      <c r="D28" s="130"/>
      <c r="E28" s="130"/>
      <c r="F28" s="14" t="s">
        <v>346</v>
      </c>
      <c r="G28" s="16" t="s">
        <v>217</v>
      </c>
      <c r="H28" s="17" t="s">
        <v>383</v>
      </c>
      <c r="I28" s="17">
        <v>0</v>
      </c>
      <c r="J28" s="111">
        <f t="shared" si="0"/>
        <v>0</v>
      </c>
    </row>
    <row r="29" spans="2:10" ht="16.5" customHeight="1">
      <c r="B29" s="130"/>
      <c r="C29" s="130"/>
      <c r="D29" s="130"/>
      <c r="E29" s="130"/>
      <c r="F29" s="14" t="s">
        <v>218</v>
      </c>
      <c r="G29" s="16" t="s">
        <v>217</v>
      </c>
      <c r="H29" s="17" t="s">
        <v>384</v>
      </c>
      <c r="I29" s="17">
        <v>64</v>
      </c>
      <c r="J29" s="111">
        <f t="shared" si="0"/>
        <v>0.07643251247999618</v>
      </c>
    </row>
    <row r="30" spans="2:10" ht="16.5" customHeight="1">
      <c r="B30" s="133" t="s">
        <v>93</v>
      </c>
      <c r="C30" s="133"/>
      <c r="D30" s="133"/>
      <c r="E30" s="133"/>
      <c r="F30" s="11"/>
      <c r="G30" s="12" t="s">
        <v>94</v>
      </c>
      <c r="H30" s="13" t="s">
        <v>385</v>
      </c>
      <c r="I30" s="13">
        <f>I31+I37</f>
        <v>158901.75999999998</v>
      </c>
      <c r="J30" s="110">
        <f t="shared" si="0"/>
        <v>7.07538834056597</v>
      </c>
    </row>
    <row r="31" spans="2:10" ht="16.5" customHeight="1">
      <c r="B31" s="131"/>
      <c r="C31" s="131"/>
      <c r="D31" s="132" t="s">
        <v>95</v>
      </c>
      <c r="E31" s="132"/>
      <c r="F31" s="15"/>
      <c r="G31" s="16" t="s">
        <v>96</v>
      </c>
      <c r="H31" s="17" t="s">
        <v>386</v>
      </c>
      <c r="I31" s="18">
        <f>SUM(I32:I36)</f>
        <v>21010.370000000003</v>
      </c>
      <c r="J31" s="111">
        <f t="shared" si="0"/>
        <v>6.581453846057463</v>
      </c>
    </row>
    <row r="32" spans="2:10" ht="16.5" customHeight="1">
      <c r="B32" s="130"/>
      <c r="C32" s="130"/>
      <c r="D32" s="130"/>
      <c r="E32" s="130"/>
      <c r="F32" s="14" t="s">
        <v>28</v>
      </c>
      <c r="G32" s="16" t="s">
        <v>29</v>
      </c>
      <c r="H32" s="17" t="s">
        <v>387</v>
      </c>
      <c r="I32" s="17">
        <v>56.58</v>
      </c>
      <c r="J32" s="111">
        <f t="shared" si="0"/>
        <v>99.26315789473684</v>
      </c>
    </row>
    <row r="33" spans="2:10" ht="16.5" customHeight="1">
      <c r="B33" s="130"/>
      <c r="C33" s="130"/>
      <c r="D33" s="130"/>
      <c r="E33" s="130"/>
      <c r="F33" s="14" t="s">
        <v>34</v>
      </c>
      <c r="G33" s="16" t="s">
        <v>35</v>
      </c>
      <c r="H33" s="17" t="s">
        <v>373</v>
      </c>
      <c r="I33" s="17">
        <v>7851.35</v>
      </c>
      <c r="J33" s="111">
        <f t="shared" si="0"/>
        <v>15.7027</v>
      </c>
    </row>
    <row r="34" spans="2:10" ht="16.5" customHeight="1">
      <c r="B34" s="130"/>
      <c r="C34" s="130"/>
      <c r="D34" s="130"/>
      <c r="E34" s="130"/>
      <c r="F34" s="14" t="s">
        <v>216</v>
      </c>
      <c r="G34" s="16" t="s">
        <v>217</v>
      </c>
      <c r="H34" s="17" t="s">
        <v>388</v>
      </c>
      <c r="I34" s="17">
        <v>3000</v>
      </c>
      <c r="J34" s="111">
        <f t="shared" si="0"/>
        <v>5</v>
      </c>
    </row>
    <row r="35" spans="2:10" ht="16.5" customHeight="1">
      <c r="B35" s="130"/>
      <c r="C35" s="130"/>
      <c r="D35" s="130"/>
      <c r="E35" s="130"/>
      <c r="F35" s="14" t="s">
        <v>346</v>
      </c>
      <c r="G35" s="16" t="s">
        <v>217</v>
      </c>
      <c r="H35" s="17" t="s">
        <v>389</v>
      </c>
      <c r="I35" s="17">
        <v>0</v>
      </c>
      <c r="J35" s="111">
        <f t="shared" si="0"/>
        <v>0</v>
      </c>
    </row>
    <row r="36" spans="2:10" ht="16.5" customHeight="1">
      <c r="B36" s="130"/>
      <c r="C36" s="130"/>
      <c r="D36" s="130"/>
      <c r="E36" s="130"/>
      <c r="F36" s="14" t="s">
        <v>218</v>
      </c>
      <c r="G36" s="16" t="s">
        <v>217</v>
      </c>
      <c r="H36" s="17" t="s">
        <v>390</v>
      </c>
      <c r="I36" s="17">
        <v>10102.44</v>
      </c>
      <c r="J36" s="111">
        <f t="shared" si="0"/>
        <v>32.194907422161315</v>
      </c>
    </row>
    <row r="37" spans="2:10" ht="16.5" customHeight="1">
      <c r="B37" s="131"/>
      <c r="C37" s="131"/>
      <c r="D37" s="132" t="s">
        <v>109</v>
      </c>
      <c r="E37" s="132"/>
      <c r="F37" s="15"/>
      <c r="G37" s="16" t="s">
        <v>73</v>
      </c>
      <c r="H37" s="17" t="s">
        <v>391</v>
      </c>
      <c r="I37" s="18">
        <f>SUM(I38:I46)</f>
        <v>137891.38999999998</v>
      </c>
      <c r="J37" s="111">
        <f t="shared" si="0"/>
        <v>7.157232786013925</v>
      </c>
    </row>
    <row r="38" spans="2:10" ht="16.5" customHeight="1">
      <c r="B38" s="130"/>
      <c r="C38" s="130"/>
      <c r="D38" s="130"/>
      <c r="E38" s="130"/>
      <c r="F38" s="14" t="s">
        <v>28</v>
      </c>
      <c r="G38" s="16" t="s">
        <v>29</v>
      </c>
      <c r="H38" s="17" t="s">
        <v>392</v>
      </c>
      <c r="I38" s="17">
        <v>17501.41</v>
      </c>
      <c r="J38" s="111">
        <f t="shared" si="0"/>
        <v>97.23005555555555</v>
      </c>
    </row>
    <row r="39" spans="2:10" ht="16.5" customHeight="1">
      <c r="B39" s="130"/>
      <c r="C39" s="130"/>
      <c r="D39" s="130"/>
      <c r="E39" s="130"/>
      <c r="F39" s="14" t="s">
        <v>30</v>
      </c>
      <c r="G39" s="16" t="s">
        <v>31</v>
      </c>
      <c r="H39" s="17" t="s">
        <v>393</v>
      </c>
      <c r="I39" s="17">
        <v>17809.85</v>
      </c>
      <c r="J39" s="111">
        <f t="shared" si="0"/>
        <v>17.29111650485437</v>
      </c>
    </row>
    <row r="40" spans="2:10" ht="16.5" customHeight="1">
      <c r="B40" s="130"/>
      <c r="C40" s="130"/>
      <c r="D40" s="130"/>
      <c r="E40" s="130"/>
      <c r="F40" s="14" t="s">
        <v>34</v>
      </c>
      <c r="G40" s="16" t="s">
        <v>35</v>
      </c>
      <c r="H40" s="17" t="s">
        <v>394</v>
      </c>
      <c r="I40" s="17">
        <v>79064.79</v>
      </c>
      <c r="J40" s="111">
        <f t="shared" si="0"/>
        <v>40.23796776475497</v>
      </c>
    </row>
    <row r="41" spans="2:10" ht="16.5" customHeight="1">
      <c r="B41" s="130"/>
      <c r="C41" s="130"/>
      <c r="D41" s="130"/>
      <c r="E41" s="130"/>
      <c r="F41" s="14" t="s">
        <v>38</v>
      </c>
      <c r="G41" s="16" t="s">
        <v>39</v>
      </c>
      <c r="H41" s="17" t="s">
        <v>395</v>
      </c>
      <c r="I41" s="17">
        <v>7903.78</v>
      </c>
      <c r="J41" s="111">
        <f t="shared" si="0"/>
        <v>39.5189</v>
      </c>
    </row>
    <row r="42" spans="2:10" ht="16.5" customHeight="1">
      <c r="B42" s="130"/>
      <c r="C42" s="130"/>
      <c r="D42" s="130"/>
      <c r="E42" s="130"/>
      <c r="F42" s="14" t="s">
        <v>248</v>
      </c>
      <c r="G42" s="16" t="s">
        <v>249</v>
      </c>
      <c r="H42" s="17" t="s">
        <v>396</v>
      </c>
      <c r="I42" s="17">
        <v>3450</v>
      </c>
      <c r="J42" s="111">
        <f t="shared" si="0"/>
        <v>100</v>
      </c>
    </row>
    <row r="43" spans="2:10" ht="16.5" customHeight="1">
      <c r="B43" s="130"/>
      <c r="C43" s="130"/>
      <c r="D43" s="130"/>
      <c r="E43" s="130"/>
      <c r="F43" s="14" t="s">
        <v>216</v>
      </c>
      <c r="G43" s="16" t="s">
        <v>217</v>
      </c>
      <c r="H43" s="17" t="s">
        <v>397</v>
      </c>
      <c r="I43" s="17">
        <v>3814</v>
      </c>
      <c r="J43" s="111">
        <f t="shared" si="0"/>
        <v>1.2558859363166386</v>
      </c>
    </row>
    <row r="44" spans="2:10" ht="16.5" customHeight="1">
      <c r="B44" s="130"/>
      <c r="C44" s="130"/>
      <c r="D44" s="130"/>
      <c r="E44" s="130"/>
      <c r="F44" s="14" t="s">
        <v>346</v>
      </c>
      <c r="G44" s="16" t="s">
        <v>217</v>
      </c>
      <c r="H44" s="17" t="s">
        <v>398</v>
      </c>
      <c r="I44" s="17">
        <v>0</v>
      </c>
      <c r="J44" s="111">
        <f t="shared" si="0"/>
        <v>0</v>
      </c>
    </row>
    <row r="45" spans="2:10" ht="16.5" customHeight="1">
      <c r="B45" s="130"/>
      <c r="C45" s="130"/>
      <c r="D45" s="130"/>
      <c r="E45" s="130"/>
      <c r="F45" s="14" t="s">
        <v>218</v>
      </c>
      <c r="G45" s="16" t="s">
        <v>217</v>
      </c>
      <c r="H45" s="17" t="s">
        <v>399</v>
      </c>
      <c r="I45" s="17">
        <v>8347.56</v>
      </c>
      <c r="J45" s="111">
        <f t="shared" si="0"/>
        <v>4.499571472463736</v>
      </c>
    </row>
    <row r="46" spans="2:10" ht="18.75" customHeight="1">
      <c r="B46" s="130"/>
      <c r="C46" s="130"/>
      <c r="D46" s="130"/>
      <c r="E46" s="130"/>
      <c r="F46" s="14" t="s">
        <v>231</v>
      </c>
      <c r="G46" s="16" t="s">
        <v>232</v>
      </c>
      <c r="H46" s="17" t="s">
        <v>400</v>
      </c>
      <c r="I46" s="17">
        <v>0</v>
      </c>
      <c r="J46" s="111">
        <f t="shared" si="0"/>
        <v>0</v>
      </c>
    </row>
    <row r="47" spans="2:10" ht="16.5" customHeight="1">
      <c r="B47" s="133" t="s">
        <v>110</v>
      </c>
      <c r="C47" s="133"/>
      <c r="D47" s="133"/>
      <c r="E47" s="133"/>
      <c r="F47" s="11"/>
      <c r="G47" s="12" t="s">
        <v>111</v>
      </c>
      <c r="H47" s="13" t="s">
        <v>401</v>
      </c>
      <c r="I47" s="13">
        <f>I48+I52</f>
        <v>57165.85</v>
      </c>
      <c r="J47" s="110">
        <f t="shared" si="0"/>
        <v>25.75038288288288</v>
      </c>
    </row>
    <row r="48" spans="2:10" ht="16.5" customHeight="1">
      <c r="B48" s="131"/>
      <c r="C48" s="131"/>
      <c r="D48" s="132" t="s">
        <v>219</v>
      </c>
      <c r="E48" s="132"/>
      <c r="F48" s="15"/>
      <c r="G48" s="16" t="s">
        <v>220</v>
      </c>
      <c r="H48" s="17" t="s">
        <v>402</v>
      </c>
      <c r="I48" s="18">
        <f>SUM(I49:I51)</f>
        <v>6500</v>
      </c>
      <c r="J48" s="111">
        <f t="shared" si="0"/>
        <v>9.285714285714286</v>
      </c>
    </row>
    <row r="49" spans="2:10" ht="16.5" customHeight="1">
      <c r="B49" s="130"/>
      <c r="C49" s="130"/>
      <c r="D49" s="130"/>
      <c r="E49" s="130"/>
      <c r="F49" s="14" t="s">
        <v>43</v>
      </c>
      <c r="G49" s="16" t="s">
        <v>44</v>
      </c>
      <c r="H49" s="17" t="s">
        <v>403</v>
      </c>
      <c r="I49" s="17">
        <v>0</v>
      </c>
      <c r="J49" s="111">
        <f t="shared" si="0"/>
        <v>0</v>
      </c>
    </row>
    <row r="50" spans="2:10" ht="16.5" customHeight="1">
      <c r="B50" s="130"/>
      <c r="C50" s="130"/>
      <c r="D50" s="130"/>
      <c r="E50" s="130"/>
      <c r="F50" s="14" t="s">
        <v>34</v>
      </c>
      <c r="G50" s="16" t="s">
        <v>35</v>
      </c>
      <c r="H50" s="17" t="s">
        <v>404</v>
      </c>
      <c r="I50" s="17">
        <v>6500</v>
      </c>
      <c r="J50" s="111">
        <f t="shared" si="0"/>
        <v>22.18430034129693</v>
      </c>
    </row>
    <row r="51" spans="2:10" ht="16.5" customHeight="1">
      <c r="B51" s="130"/>
      <c r="C51" s="130"/>
      <c r="D51" s="130"/>
      <c r="E51" s="130"/>
      <c r="F51" s="14" t="s">
        <v>216</v>
      </c>
      <c r="G51" s="16" t="s">
        <v>217</v>
      </c>
      <c r="H51" s="17" t="s">
        <v>405</v>
      </c>
      <c r="I51" s="17">
        <v>0</v>
      </c>
      <c r="J51" s="111">
        <f t="shared" si="0"/>
        <v>0</v>
      </c>
    </row>
    <row r="52" spans="2:10" ht="16.5" customHeight="1">
      <c r="B52" s="131"/>
      <c r="C52" s="131"/>
      <c r="D52" s="132" t="s">
        <v>112</v>
      </c>
      <c r="E52" s="132"/>
      <c r="F52" s="15"/>
      <c r="G52" s="16" t="s">
        <v>113</v>
      </c>
      <c r="H52" s="17" t="s">
        <v>406</v>
      </c>
      <c r="I52" s="17">
        <f>I53+I54</f>
        <v>50665.85</v>
      </c>
      <c r="J52" s="111">
        <f t="shared" si="0"/>
        <v>33.33279605263158</v>
      </c>
    </row>
    <row r="53" spans="2:10" ht="16.5" customHeight="1">
      <c r="B53" s="130"/>
      <c r="C53" s="130"/>
      <c r="D53" s="130"/>
      <c r="E53" s="130"/>
      <c r="F53" s="14" t="s">
        <v>34</v>
      </c>
      <c r="G53" s="16" t="s">
        <v>35</v>
      </c>
      <c r="H53" s="17" t="s">
        <v>407</v>
      </c>
      <c r="I53" s="17">
        <v>30441.85</v>
      </c>
      <c r="J53" s="111">
        <f t="shared" si="0"/>
        <v>38.0523125</v>
      </c>
    </row>
    <row r="54" spans="2:10" ht="16.5" customHeight="1">
      <c r="B54" s="130"/>
      <c r="C54" s="130"/>
      <c r="D54" s="130"/>
      <c r="E54" s="130"/>
      <c r="F54" s="14" t="s">
        <v>216</v>
      </c>
      <c r="G54" s="16" t="s">
        <v>217</v>
      </c>
      <c r="H54" s="17" t="s">
        <v>408</v>
      </c>
      <c r="I54" s="17">
        <v>20224</v>
      </c>
      <c r="J54" s="111">
        <f t="shared" si="0"/>
        <v>28.088888888888892</v>
      </c>
    </row>
    <row r="55" spans="2:10" ht="16.5" customHeight="1">
      <c r="B55" s="133" t="s">
        <v>116</v>
      </c>
      <c r="C55" s="133"/>
      <c r="D55" s="133"/>
      <c r="E55" s="133"/>
      <c r="F55" s="11"/>
      <c r="G55" s="12" t="s">
        <v>117</v>
      </c>
      <c r="H55" s="13" t="s">
        <v>409</v>
      </c>
      <c r="I55" s="13">
        <v>963494.97</v>
      </c>
      <c r="J55" s="110">
        <f t="shared" si="0"/>
        <v>46.56137362326699</v>
      </c>
    </row>
    <row r="56" spans="2:10" ht="16.5" customHeight="1">
      <c r="B56" s="131"/>
      <c r="C56" s="131"/>
      <c r="D56" s="132" t="s">
        <v>118</v>
      </c>
      <c r="E56" s="132"/>
      <c r="F56" s="15"/>
      <c r="G56" s="16" t="s">
        <v>119</v>
      </c>
      <c r="H56" s="17" t="s">
        <v>410</v>
      </c>
      <c r="I56" s="18">
        <f>SUM(I57:I61)</f>
        <v>54607.06999999999</v>
      </c>
      <c r="J56" s="111">
        <f t="shared" si="0"/>
        <v>48.97495067264573</v>
      </c>
    </row>
    <row r="57" spans="2:10" ht="16.5" customHeight="1">
      <c r="B57" s="130"/>
      <c r="C57" s="130"/>
      <c r="D57" s="130"/>
      <c r="E57" s="130"/>
      <c r="F57" s="14" t="s">
        <v>20</v>
      </c>
      <c r="G57" s="16" t="s">
        <v>21</v>
      </c>
      <c r="H57" s="17" t="s">
        <v>411</v>
      </c>
      <c r="I57" s="17">
        <v>46000.02</v>
      </c>
      <c r="J57" s="111">
        <f t="shared" si="0"/>
        <v>50.00002173913043</v>
      </c>
    </row>
    <row r="58" spans="2:10" ht="16.5" customHeight="1">
      <c r="B58" s="130"/>
      <c r="C58" s="130"/>
      <c r="D58" s="130"/>
      <c r="E58" s="130"/>
      <c r="F58" s="14" t="s">
        <v>24</v>
      </c>
      <c r="G58" s="16" t="s">
        <v>25</v>
      </c>
      <c r="H58" s="17" t="s">
        <v>412</v>
      </c>
      <c r="I58" s="17">
        <v>5833.35</v>
      </c>
      <c r="J58" s="111">
        <f t="shared" si="0"/>
        <v>41.666785714285716</v>
      </c>
    </row>
    <row r="59" spans="2:10" ht="16.5" customHeight="1">
      <c r="B59" s="130"/>
      <c r="C59" s="130"/>
      <c r="D59" s="130"/>
      <c r="E59" s="130"/>
      <c r="F59" s="14" t="s">
        <v>26</v>
      </c>
      <c r="G59" s="16" t="s">
        <v>27</v>
      </c>
      <c r="H59" s="17" t="s">
        <v>413</v>
      </c>
      <c r="I59" s="17">
        <v>1041.7</v>
      </c>
      <c r="J59" s="111">
        <f t="shared" si="0"/>
        <v>41.668</v>
      </c>
    </row>
    <row r="60" spans="2:10" ht="16.5" customHeight="1">
      <c r="B60" s="130"/>
      <c r="C60" s="130"/>
      <c r="D60" s="130"/>
      <c r="E60" s="130"/>
      <c r="F60" s="14" t="s">
        <v>28</v>
      </c>
      <c r="G60" s="16" t="s">
        <v>29</v>
      </c>
      <c r="H60" s="17" t="s">
        <v>414</v>
      </c>
      <c r="I60" s="17">
        <v>1000</v>
      </c>
      <c r="J60" s="111">
        <f t="shared" si="0"/>
        <v>50</v>
      </c>
    </row>
    <row r="61" spans="2:10" ht="16.5" customHeight="1">
      <c r="B61" s="130"/>
      <c r="C61" s="130"/>
      <c r="D61" s="130"/>
      <c r="E61" s="130"/>
      <c r="F61" s="14" t="s">
        <v>34</v>
      </c>
      <c r="G61" s="16" t="s">
        <v>35</v>
      </c>
      <c r="H61" s="17" t="s">
        <v>415</v>
      </c>
      <c r="I61" s="18">
        <v>732</v>
      </c>
      <c r="J61" s="111">
        <f t="shared" si="0"/>
        <v>73.2</v>
      </c>
    </row>
    <row r="62" spans="2:10" ht="16.5" customHeight="1">
      <c r="B62" s="131"/>
      <c r="C62" s="131"/>
      <c r="D62" s="132" t="s">
        <v>122</v>
      </c>
      <c r="E62" s="132"/>
      <c r="F62" s="15"/>
      <c r="G62" s="16" t="s">
        <v>123</v>
      </c>
      <c r="H62" s="17" t="s">
        <v>124</v>
      </c>
      <c r="I62" s="17">
        <f>SUM(I63:I65)</f>
        <v>2188.39</v>
      </c>
      <c r="J62" s="111">
        <f t="shared" si="0"/>
        <v>48.63088888888888</v>
      </c>
    </row>
    <row r="63" spans="2:10" ht="16.5" customHeight="1">
      <c r="B63" s="130"/>
      <c r="C63" s="130"/>
      <c r="D63" s="130"/>
      <c r="E63" s="130"/>
      <c r="F63" s="14" t="s">
        <v>20</v>
      </c>
      <c r="G63" s="16" t="s">
        <v>21</v>
      </c>
      <c r="H63" s="17" t="s">
        <v>416</v>
      </c>
      <c r="I63" s="17">
        <v>1880.04</v>
      </c>
      <c r="J63" s="111">
        <f t="shared" si="0"/>
        <v>50.00106382978723</v>
      </c>
    </row>
    <row r="64" spans="2:10" ht="16.5" customHeight="1">
      <c r="B64" s="130"/>
      <c r="C64" s="130"/>
      <c r="D64" s="130"/>
      <c r="E64" s="130"/>
      <c r="F64" s="14" t="s">
        <v>24</v>
      </c>
      <c r="G64" s="16" t="s">
        <v>25</v>
      </c>
      <c r="H64" s="17" t="s">
        <v>417</v>
      </c>
      <c r="I64" s="17">
        <v>269.6</v>
      </c>
      <c r="J64" s="111">
        <f t="shared" si="0"/>
        <v>41.66924265842349</v>
      </c>
    </row>
    <row r="65" spans="2:10" ht="16.5" customHeight="1">
      <c r="B65" s="130"/>
      <c r="C65" s="130"/>
      <c r="D65" s="130"/>
      <c r="E65" s="130"/>
      <c r="F65" s="14" t="s">
        <v>26</v>
      </c>
      <c r="G65" s="16" t="s">
        <v>27</v>
      </c>
      <c r="H65" s="17" t="s">
        <v>418</v>
      </c>
      <c r="I65" s="17">
        <v>38.75</v>
      </c>
      <c r="J65" s="111">
        <f t="shared" si="0"/>
        <v>41.66666666666667</v>
      </c>
    </row>
    <row r="66" spans="2:10" ht="16.5" customHeight="1">
      <c r="B66" s="131"/>
      <c r="C66" s="131"/>
      <c r="D66" s="132" t="s">
        <v>221</v>
      </c>
      <c r="E66" s="132"/>
      <c r="F66" s="15"/>
      <c r="G66" s="16" t="s">
        <v>222</v>
      </c>
      <c r="H66" s="17" t="s">
        <v>419</v>
      </c>
      <c r="I66" s="17">
        <f>SUM(I67:I71)</f>
        <v>44364.67</v>
      </c>
      <c r="J66" s="111">
        <f t="shared" si="0"/>
        <v>62.476651175890716</v>
      </c>
    </row>
    <row r="67" spans="2:10" ht="16.5" customHeight="1">
      <c r="B67" s="130"/>
      <c r="C67" s="130"/>
      <c r="D67" s="130"/>
      <c r="E67" s="130"/>
      <c r="F67" s="14" t="s">
        <v>223</v>
      </c>
      <c r="G67" s="16" t="s">
        <v>224</v>
      </c>
      <c r="H67" s="17" t="s">
        <v>420</v>
      </c>
      <c r="I67" s="17">
        <v>39050</v>
      </c>
      <c r="J67" s="111">
        <f t="shared" si="0"/>
        <v>61.98412698412699</v>
      </c>
    </row>
    <row r="68" spans="2:10" ht="16.5" customHeight="1">
      <c r="B68" s="130"/>
      <c r="C68" s="130"/>
      <c r="D68" s="130"/>
      <c r="E68" s="130"/>
      <c r="F68" s="14" t="s">
        <v>28</v>
      </c>
      <c r="G68" s="16" t="s">
        <v>29</v>
      </c>
      <c r="H68" s="17" t="s">
        <v>421</v>
      </c>
      <c r="I68" s="17">
        <v>1734.51</v>
      </c>
      <c r="J68" s="111">
        <f t="shared" si="0"/>
        <v>51.2410635155096</v>
      </c>
    </row>
    <row r="69" spans="2:10" ht="16.5" customHeight="1">
      <c r="B69" s="130"/>
      <c r="C69" s="130"/>
      <c r="D69" s="130"/>
      <c r="E69" s="130"/>
      <c r="F69" s="14" t="s">
        <v>34</v>
      </c>
      <c r="G69" s="16" t="s">
        <v>35</v>
      </c>
      <c r="H69" s="17" t="s">
        <v>422</v>
      </c>
      <c r="I69" s="17">
        <v>3094.85</v>
      </c>
      <c r="J69" s="111">
        <f t="shared" si="0"/>
        <v>95.07987711213516</v>
      </c>
    </row>
    <row r="70" spans="2:10" ht="26.25" customHeight="1">
      <c r="B70" s="130"/>
      <c r="C70" s="130"/>
      <c r="D70" s="130"/>
      <c r="E70" s="130"/>
      <c r="F70" s="14" t="s">
        <v>213</v>
      </c>
      <c r="G70" s="16" t="s">
        <v>423</v>
      </c>
      <c r="H70" s="17" t="s">
        <v>415</v>
      </c>
      <c r="I70" s="17">
        <v>485.31</v>
      </c>
      <c r="J70" s="111">
        <f aca="true" t="shared" si="1" ref="J70:J132">I70/H70*100</f>
        <v>48.531</v>
      </c>
    </row>
    <row r="71" spans="2:10" ht="16.5" customHeight="1">
      <c r="B71" s="130"/>
      <c r="C71" s="130"/>
      <c r="D71" s="130"/>
      <c r="E71" s="130"/>
      <c r="F71" s="14" t="s">
        <v>36</v>
      </c>
      <c r="G71" s="16" t="s">
        <v>37</v>
      </c>
      <c r="H71" s="17" t="s">
        <v>424</v>
      </c>
      <c r="I71" s="17">
        <v>0</v>
      </c>
      <c r="J71" s="111">
        <f t="shared" si="1"/>
        <v>0</v>
      </c>
    </row>
    <row r="72" spans="2:10" ht="16.5" customHeight="1">
      <c r="B72" s="131"/>
      <c r="C72" s="131"/>
      <c r="D72" s="132" t="s">
        <v>225</v>
      </c>
      <c r="E72" s="132"/>
      <c r="F72" s="15"/>
      <c r="G72" s="16" t="s">
        <v>226</v>
      </c>
      <c r="H72" s="17" t="s">
        <v>425</v>
      </c>
      <c r="I72" s="17">
        <f>SUM(I73:I93)</f>
        <v>792682.1600000001</v>
      </c>
      <c r="J72" s="111">
        <f t="shared" si="1"/>
        <v>45.0268116357762</v>
      </c>
    </row>
    <row r="73" spans="2:10" ht="16.5" customHeight="1">
      <c r="B73" s="130"/>
      <c r="C73" s="130"/>
      <c r="D73" s="130"/>
      <c r="E73" s="130"/>
      <c r="F73" s="14" t="s">
        <v>18</v>
      </c>
      <c r="G73" s="16" t="s">
        <v>19</v>
      </c>
      <c r="H73" s="17" t="s">
        <v>426</v>
      </c>
      <c r="I73" s="17">
        <v>2506.21</v>
      </c>
      <c r="J73" s="111">
        <f t="shared" si="1"/>
        <v>99.84900398406374</v>
      </c>
    </row>
    <row r="74" spans="2:10" ht="16.5" customHeight="1">
      <c r="B74" s="130"/>
      <c r="C74" s="130"/>
      <c r="D74" s="130"/>
      <c r="E74" s="130"/>
      <c r="F74" s="14" t="s">
        <v>20</v>
      </c>
      <c r="G74" s="16" t="s">
        <v>21</v>
      </c>
      <c r="H74" s="17" t="s">
        <v>427</v>
      </c>
      <c r="I74" s="17">
        <v>456146.83</v>
      </c>
      <c r="J74" s="111">
        <f t="shared" si="1"/>
        <v>39.66494173913044</v>
      </c>
    </row>
    <row r="75" spans="2:10" ht="16.5" customHeight="1">
      <c r="B75" s="130"/>
      <c r="C75" s="130"/>
      <c r="D75" s="130"/>
      <c r="E75" s="130"/>
      <c r="F75" s="14" t="s">
        <v>22</v>
      </c>
      <c r="G75" s="16" t="s">
        <v>23</v>
      </c>
      <c r="H75" s="17" t="s">
        <v>428</v>
      </c>
      <c r="I75" s="17">
        <v>70641.8</v>
      </c>
      <c r="J75" s="111">
        <f t="shared" si="1"/>
        <v>99.98839348903044</v>
      </c>
    </row>
    <row r="76" spans="2:10" ht="16.5" customHeight="1">
      <c r="B76" s="130"/>
      <c r="C76" s="130"/>
      <c r="D76" s="130"/>
      <c r="E76" s="130"/>
      <c r="F76" s="14" t="s">
        <v>24</v>
      </c>
      <c r="G76" s="16" t="s">
        <v>25</v>
      </c>
      <c r="H76" s="17" t="s">
        <v>429</v>
      </c>
      <c r="I76" s="17">
        <v>71608.75</v>
      </c>
      <c r="J76" s="111">
        <f t="shared" si="1"/>
        <v>40.919285714285714</v>
      </c>
    </row>
    <row r="77" spans="2:10" ht="16.5" customHeight="1">
      <c r="B77" s="130"/>
      <c r="C77" s="130"/>
      <c r="D77" s="130"/>
      <c r="E77" s="130"/>
      <c r="F77" s="14" t="s">
        <v>26</v>
      </c>
      <c r="G77" s="16" t="s">
        <v>27</v>
      </c>
      <c r="H77" s="17" t="s">
        <v>430</v>
      </c>
      <c r="I77" s="17">
        <v>7591.14</v>
      </c>
      <c r="J77" s="111">
        <f t="shared" si="1"/>
        <v>25.3038</v>
      </c>
    </row>
    <row r="78" spans="2:10" ht="20.25" customHeight="1">
      <c r="B78" s="130"/>
      <c r="C78" s="130"/>
      <c r="D78" s="130"/>
      <c r="E78" s="130"/>
      <c r="F78" s="14" t="s">
        <v>227</v>
      </c>
      <c r="G78" s="16" t="s">
        <v>228</v>
      </c>
      <c r="H78" s="17" t="s">
        <v>431</v>
      </c>
      <c r="I78" s="17">
        <v>13128</v>
      </c>
      <c r="J78" s="111">
        <f t="shared" si="1"/>
        <v>37.50857142857143</v>
      </c>
    </row>
    <row r="79" spans="2:10" ht="16.5" customHeight="1">
      <c r="B79" s="130"/>
      <c r="C79" s="130"/>
      <c r="D79" s="130"/>
      <c r="E79" s="130"/>
      <c r="F79" s="14" t="s">
        <v>43</v>
      </c>
      <c r="G79" s="16" t="s">
        <v>44</v>
      </c>
      <c r="H79" s="17" t="s">
        <v>432</v>
      </c>
      <c r="I79" s="17">
        <v>2221.52</v>
      </c>
      <c r="J79" s="111">
        <f t="shared" si="1"/>
        <v>44.4304</v>
      </c>
    </row>
    <row r="80" spans="2:10" ht="16.5" customHeight="1">
      <c r="B80" s="130"/>
      <c r="C80" s="130"/>
      <c r="D80" s="130"/>
      <c r="E80" s="130"/>
      <c r="F80" s="14" t="s">
        <v>28</v>
      </c>
      <c r="G80" s="16" t="s">
        <v>29</v>
      </c>
      <c r="H80" s="17" t="s">
        <v>433</v>
      </c>
      <c r="I80" s="17">
        <v>23239.78</v>
      </c>
      <c r="J80" s="111">
        <f t="shared" si="1"/>
        <v>41.076373791470026</v>
      </c>
    </row>
    <row r="81" spans="2:10" ht="16.5" customHeight="1">
      <c r="B81" s="130"/>
      <c r="C81" s="130"/>
      <c r="D81" s="130"/>
      <c r="E81" s="130"/>
      <c r="F81" s="14" t="s">
        <v>59</v>
      </c>
      <c r="G81" s="16" t="s">
        <v>60</v>
      </c>
      <c r="H81" s="17" t="s">
        <v>434</v>
      </c>
      <c r="I81" s="17">
        <v>199.58</v>
      </c>
      <c r="J81" s="111">
        <f t="shared" si="1"/>
        <v>47.182033096926716</v>
      </c>
    </row>
    <row r="82" spans="2:10" ht="16.5" customHeight="1">
      <c r="B82" s="130"/>
      <c r="C82" s="130"/>
      <c r="D82" s="130"/>
      <c r="E82" s="130"/>
      <c r="F82" s="14" t="s">
        <v>45</v>
      </c>
      <c r="G82" s="16" t="s">
        <v>46</v>
      </c>
      <c r="H82" s="17" t="s">
        <v>395</v>
      </c>
      <c r="I82" s="17">
        <v>8695.3</v>
      </c>
      <c r="J82" s="111">
        <f t="shared" si="1"/>
        <v>43.476499999999994</v>
      </c>
    </row>
    <row r="83" spans="2:10" ht="16.5" customHeight="1">
      <c r="B83" s="130"/>
      <c r="C83" s="130"/>
      <c r="D83" s="130"/>
      <c r="E83" s="130"/>
      <c r="F83" s="14" t="s">
        <v>30</v>
      </c>
      <c r="G83" s="16" t="s">
        <v>31</v>
      </c>
      <c r="H83" s="17" t="s">
        <v>435</v>
      </c>
      <c r="I83" s="17">
        <v>672.88</v>
      </c>
      <c r="J83" s="111">
        <f t="shared" si="1"/>
        <v>9.612571428571428</v>
      </c>
    </row>
    <row r="84" spans="2:10" ht="16.5" customHeight="1">
      <c r="B84" s="130"/>
      <c r="C84" s="130"/>
      <c r="D84" s="130"/>
      <c r="E84" s="130"/>
      <c r="F84" s="14" t="s">
        <v>32</v>
      </c>
      <c r="G84" s="16" t="s">
        <v>33</v>
      </c>
      <c r="H84" s="17" t="s">
        <v>415</v>
      </c>
      <c r="I84" s="17">
        <v>190</v>
      </c>
      <c r="J84" s="111">
        <f t="shared" si="1"/>
        <v>19</v>
      </c>
    </row>
    <row r="85" spans="2:10" ht="16.5" customHeight="1">
      <c r="B85" s="130"/>
      <c r="C85" s="130"/>
      <c r="D85" s="130"/>
      <c r="E85" s="130"/>
      <c r="F85" s="14" t="s">
        <v>34</v>
      </c>
      <c r="G85" s="16" t="s">
        <v>35</v>
      </c>
      <c r="H85" s="17" t="s">
        <v>436</v>
      </c>
      <c r="I85" s="17">
        <v>66561.28</v>
      </c>
      <c r="J85" s="111">
        <f t="shared" si="1"/>
        <v>73.95697777777778</v>
      </c>
    </row>
    <row r="86" spans="2:10" ht="16.5" customHeight="1">
      <c r="B86" s="130"/>
      <c r="C86" s="130"/>
      <c r="D86" s="130"/>
      <c r="E86" s="130"/>
      <c r="F86" s="14" t="s">
        <v>47</v>
      </c>
      <c r="G86" s="16" t="s">
        <v>48</v>
      </c>
      <c r="H86" s="17" t="s">
        <v>437</v>
      </c>
      <c r="I86" s="17">
        <v>4315.3</v>
      </c>
      <c r="J86" s="111">
        <f t="shared" si="1"/>
        <v>53.94125000000001</v>
      </c>
    </row>
    <row r="87" spans="2:10" ht="23.25" customHeight="1">
      <c r="B87" s="130"/>
      <c r="C87" s="130"/>
      <c r="D87" s="130"/>
      <c r="E87" s="130"/>
      <c r="F87" s="14" t="s">
        <v>213</v>
      </c>
      <c r="G87" s="16" t="s">
        <v>423</v>
      </c>
      <c r="H87" s="17" t="s">
        <v>432</v>
      </c>
      <c r="I87" s="17">
        <v>1709.88</v>
      </c>
      <c r="J87" s="111">
        <f t="shared" si="1"/>
        <v>34.1976</v>
      </c>
    </row>
    <row r="88" spans="2:10" ht="33" customHeight="1">
      <c r="B88" s="130"/>
      <c r="C88" s="130"/>
      <c r="D88" s="130"/>
      <c r="E88" s="130"/>
      <c r="F88" s="14" t="s">
        <v>49</v>
      </c>
      <c r="G88" s="16" t="s">
        <v>438</v>
      </c>
      <c r="H88" s="17" t="s">
        <v>439</v>
      </c>
      <c r="I88" s="17">
        <v>3797.13</v>
      </c>
      <c r="J88" s="111">
        <f t="shared" si="1"/>
        <v>37.9713</v>
      </c>
    </row>
    <row r="89" spans="2:10" ht="16.5" customHeight="1">
      <c r="B89" s="130"/>
      <c r="C89" s="130"/>
      <c r="D89" s="130"/>
      <c r="E89" s="130"/>
      <c r="F89" s="14" t="s">
        <v>36</v>
      </c>
      <c r="G89" s="16" t="s">
        <v>37</v>
      </c>
      <c r="H89" s="17" t="s">
        <v>430</v>
      </c>
      <c r="I89" s="17">
        <v>15835.45</v>
      </c>
      <c r="J89" s="111">
        <f t="shared" si="1"/>
        <v>52.78483333333334</v>
      </c>
    </row>
    <row r="90" spans="2:10" ht="16.5" customHeight="1">
      <c r="B90" s="130"/>
      <c r="C90" s="130"/>
      <c r="D90" s="130"/>
      <c r="E90" s="130"/>
      <c r="F90" s="14" t="s">
        <v>229</v>
      </c>
      <c r="G90" s="16" t="s">
        <v>230</v>
      </c>
      <c r="H90" s="17" t="s">
        <v>432</v>
      </c>
      <c r="I90" s="17">
        <v>1041.35</v>
      </c>
      <c r="J90" s="111">
        <f t="shared" si="1"/>
        <v>20.826999999999998</v>
      </c>
    </row>
    <row r="91" spans="2:10" ht="16.5" customHeight="1">
      <c r="B91" s="130"/>
      <c r="C91" s="130"/>
      <c r="D91" s="130"/>
      <c r="E91" s="130"/>
      <c r="F91" s="14" t="s">
        <v>38</v>
      </c>
      <c r="G91" s="16" t="s">
        <v>39</v>
      </c>
      <c r="H91" s="17" t="s">
        <v>439</v>
      </c>
      <c r="I91" s="17">
        <v>7718</v>
      </c>
      <c r="J91" s="111">
        <f t="shared" si="1"/>
        <v>77.18</v>
      </c>
    </row>
    <row r="92" spans="2:10" ht="16.5" customHeight="1">
      <c r="B92" s="130"/>
      <c r="C92" s="130"/>
      <c r="D92" s="130"/>
      <c r="E92" s="130"/>
      <c r="F92" s="14" t="s">
        <v>40</v>
      </c>
      <c r="G92" s="16" t="s">
        <v>41</v>
      </c>
      <c r="H92" s="17" t="s">
        <v>431</v>
      </c>
      <c r="I92" s="17">
        <v>30506.21</v>
      </c>
      <c r="J92" s="111">
        <f t="shared" si="1"/>
        <v>87.1606</v>
      </c>
    </row>
    <row r="93" spans="2:10" ht="22.5" customHeight="1">
      <c r="B93" s="130"/>
      <c r="C93" s="130"/>
      <c r="D93" s="130"/>
      <c r="E93" s="130"/>
      <c r="F93" s="14" t="s">
        <v>50</v>
      </c>
      <c r="G93" s="16" t="s">
        <v>51</v>
      </c>
      <c r="H93" s="17" t="s">
        <v>440</v>
      </c>
      <c r="I93" s="17">
        <v>4355.77</v>
      </c>
      <c r="J93" s="111">
        <f t="shared" si="1"/>
        <v>30.445026909904243</v>
      </c>
    </row>
    <row r="94" spans="2:10" ht="16.5" customHeight="1">
      <c r="B94" s="131"/>
      <c r="C94" s="131"/>
      <c r="D94" s="132" t="s">
        <v>233</v>
      </c>
      <c r="E94" s="132"/>
      <c r="F94" s="15"/>
      <c r="G94" s="16" t="s">
        <v>234</v>
      </c>
      <c r="H94" s="17" t="s">
        <v>441</v>
      </c>
      <c r="I94" s="17">
        <f>SUM(I95:I96)</f>
        <v>236.89</v>
      </c>
      <c r="J94" s="111">
        <f t="shared" si="1"/>
        <v>99.95358649789029</v>
      </c>
    </row>
    <row r="95" spans="2:10" ht="16.5" customHeight="1">
      <c r="B95" s="130"/>
      <c r="C95" s="130"/>
      <c r="D95" s="130"/>
      <c r="E95" s="130"/>
      <c r="F95" s="14" t="s">
        <v>34</v>
      </c>
      <c r="G95" s="16" t="s">
        <v>35</v>
      </c>
      <c r="H95" s="17" t="s">
        <v>442</v>
      </c>
      <c r="I95" s="17">
        <v>160</v>
      </c>
      <c r="J95" s="111">
        <f t="shared" si="1"/>
        <v>100</v>
      </c>
    </row>
    <row r="96" spans="2:10" ht="16.5" customHeight="1">
      <c r="B96" s="130"/>
      <c r="C96" s="130"/>
      <c r="D96" s="130"/>
      <c r="E96" s="130"/>
      <c r="F96" s="14" t="s">
        <v>36</v>
      </c>
      <c r="G96" s="16" t="s">
        <v>37</v>
      </c>
      <c r="H96" s="17" t="s">
        <v>443</v>
      </c>
      <c r="I96" s="17">
        <v>76.89</v>
      </c>
      <c r="J96" s="111">
        <f t="shared" si="1"/>
        <v>99.85714285714286</v>
      </c>
    </row>
    <row r="97" spans="2:10" ht="16.5" customHeight="1">
      <c r="B97" s="131"/>
      <c r="C97" s="131"/>
      <c r="D97" s="132" t="s">
        <v>344</v>
      </c>
      <c r="E97" s="132"/>
      <c r="F97" s="15"/>
      <c r="G97" s="16" t="s">
        <v>444</v>
      </c>
      <c r="H97" s="17" t="s">
        <v>445</v>
      </c>
      <c r="I97" s="17">
        <f>SUM(I98:I103)</f>
        <v>8670.210000000001</v>
      </c>
      <c r="J97" s="111">
        <f t="shared" si="1"/>
        <v>87.35727959697735</v>
      </c>
    </row>
    <row r="98" spans="2:10" ht="21" customHeight="1">
      <c r="B98" s="130"/>
      <c r="C98" s="130"/>
      <c r="D98" s="130"/>
      <c r="E98" s="130"/>
      <c r="F98" s="14" t="s">
        <v>237</v>
      </c>
      <c r="G98" s="16" t="s">
        <v>238</v>
      </c>
      <c r="H98" s="17" t="s">
        <v>446</v>
      </c>
      <c r="I98" s="17">
        <v>5519.05</v>
      </c>
      <c r="J98" s="111">
        <f t="shared" si="1"/>
        <v>86.15761439704266</v>
      </c>
    </row>
    <row r="99" spans="2:10" ht="16.5" customHeight="1">
      <c r="B99" s="130"/>
      <c r="C99" s="130"/>
      <c r="D99" s="130"/>
      <c r="E99" s="130"/>
      <c r="F99" s="14" t="s">
        <v>24</v>
      </c>
      <c r="G99" s="16" t="s">
        <v>25</v>
      </c>
      <c r="H99" s="17" t="s">
        <v>447</v>
      </c>
      <c r="I99" s="17">
        <v>966.63</v>
      </c>
      <c r="J99" s="111">
        <f t="shared" si="1"/>
        <v>82.46289029175908</v>
      </c>
    </row>
    <row r="100" spans="2:10" ht="16.5" customHeight="1">
      <c r="B100" s="130"/>
      <c r="C100" s="130"/>
      <c r="D100" s="130"/>
      <c r="E100" s="130"/>
      <c r="F100" s="14" t="s">
        <v>26</v>
      </c>
      <c r="G100" s="16" t="s">
        <v>27</v>
      </c>
      <c r="H100" s="17" t="s">
        <v>448</v>
      </c>
      <c r="I100" s="17">
        <v>156.84</v>
      </c>
      <c r="J100" s="111">
        <f t="shared" si="1"/>
        <v>82.46923966768324</v>
      </c>
    </row>
    <row r="101" spans="2:10" ht="16.5" customHeight="1">
      <c r="B101" s="130"/>
      <c r="C101" s="130"/>
      <c r="D101" s="130"/>
      <c r="E101" s="130"/>
      <c r="F101" s="14" t="s">
        <v>43</v>
      </c>
      <c r="G101" s="16" t="s">
        <v>44</v>
      </c>
      <c r="H101" s="17" t="s">
        <v>449</v>
      </c>
      <c r="I101" s="17">
        <v>1356.86</v>
      </c>
      <c r="J101" s="111">
        <f t="shared" si="1"/>
        <v>100</v>
      </c>
    </row>
    <row r="102" spans="2:10" ht="16.5" customHeight="1">
      <c r="B102" s="130"/>
      <c r="C102" s="130"/>
      <c r="D102" s="130"/>
      <c r="E102" s="130"/>
      <c r="F102" s="14" t="s">
        <v>28</v>
      </c>
      <c r="G102" s="16" t="s">
        <v>29</v>
      </c>
      <c r="H102" s="17" t="s">
        <v>450</v>
      </c>
      <c r="I102" s="17">
        <v>100</v>
      </c>
      <c r="J102" s="111">
        <f t="shared" si="1"/>
        <v>100</v>
      </c>
    </row>
    <row r="103" spans="2:10" ht="16.5" customHeight="1">
      <c r="B103" s="130"/>
      <c r="C103" s="130"/>
      <c r="D103" s="130"/>
      <c r="E103" s="130"/>
      <c r="F103" s="14" t="s">
        <v>36</v>
      </c>
      <c r="G103" s="16" t="s">
        <v>37</v>
      </c>
      <c r="H103" s="17" t="s">
        <v>403</v>
      </c>
      <c r="I103" s="17">
        <v>570.83</v>
      </c>
      <c r="J103" s="111">
        <f t="shared" si="1"/>
        <v>81.54714285714286</v>
      </c>
    </row>
    <row r="104" spans="2:10" ht="16.5" customHeight="1">
      <c r="B104" s="131"/>
      <c r="C104" s="131"/>
      <c r="D104" s="132" t="s">
        <v>235</v>
      </c>
      <c r="E104" s="132"/>
      <c r="F104" s="15"/>
      <c r="G104" s="16" t="s">
        <v>236</v>
      </c>
      <c r="H104" s="17" t="s">
        <v>451</v>
      </c>
      <c r="I104" s="17">
        <f>SUM(I105:I107)</f>
        <v>5816.99</v>
      </c>
      <c r="J104" s="111">
        <f t="shared" si="1"/>
        <v>36.53888190954774</v>
      </c>
    </row>
    <row r="105" spans="2:10" ht="16.5" customHeight="1">
      <c r="B105" s="130"/>
      <c r="C105" s="130"/>
      <c r="D105" s="130"/>
      <c r="E105" s="130"/>
      <c r="F105" s="14" t="s">
        <v>43</v>
      </c>
      <c r="G105" s="16" t="s">
        <v>44</v>
      </c>
      <c r="H105" s="17" t="s">
        <v>414</v>
      </c>
      <c r="I105" s="17">
        <v>2000</v>
      </c>
      <c r="J105" s="111">
        <f t="shared" si="1"/>
        <v>100</v>
      </c>
    </row>
    <row r="106" spans="2:10" ht="16.5" customHeight="1">
      <c r="B106" s="130"/>
      <c r="C106" s="130"/>
      <c r="D106" s="130"/>
      <c r="E106" s="130"/>
      <c r="F106" s="14" t="s">
        <v>28</v>
      </c>
      <c r="G106" s="16" t="s">
        <v>29</v>
      </c>
      <c r="H106" s="17" t="s">
        <v>452</v>
      </c>
      <c r="I106" s="17">
        <v>3816.99</v>
      </c>
      <c r="J106" s="111">
        <f t="shared" si="1"/>
        <v>42.79136771300448</v>
      </c>
    </row>
    <row r="107" spans="2:10" ht="16.5" customHeight="1">
      <c r="B107" s="130"/>
      <c r="C107" s="130"/>
      <c r="D107" s="130"/>
      <c r="E107" s="130"/>
      <c r="F107" s="14" t="s">
        <v>34</v>
      </c>
      <c r="G107" s="16" t="s">
        <v>35</v>
      </c>
      <c r="H107" s="17" t="s">
        <v>432</v>
      </c>
      <c r="I107" s="17">
        <v>0</v>
      </c>
      <c r="J107" s="111">
        <f t="shared" si="1"/>
        <v>0</v>
      </c>
    </row>
    <row r="108" spans="2:10" ht="16.5" customHeight="1">
      <c r="B108" s="131"/>
      <c r="C108" s="131"/>
      <c r="D108" s="132" t="s">
        <v>239</v>
      </c>
      <c r="E108" s="132"/>
      <c r="F108" s="15"/>
      <c r="G108" s="16" t="s">
        <v>73</v>
      </c>
      <c r="H108" s="17" t="s">
        <v>453</v>
      </c>
      <c r="I108" s="17">
        <f>SUM(I109:I118)</f>
        <v>54928.59</v>
      </c>
      <c r="J108" s="111">
        <f t="shared" si="1"/>
        <v>57.37146706774456</v>
      </c>
    </row>
    <row r="109" spans="2:10" ht="16.5" customHeight="1">
      <c r="B109" s="130"/>
      <c r="C109" s="130"/>
      <c r="D109" s="130"/>
      <c r="E109" s="130"/>
      <c r="F109" s="14" t="s">
        <v>223</v>
      </c>
      <c r="G109" s="16" t="s">
        <v>224</v>
      </c>
      <c r="H109" s="17" t="s">
        <v>395</v>
      </c>
      <c r="I109" s="17">
        <v>13500</v>
      </c>
      <c r="J109" s="111">
        <f t="shared" si="1"/>
        <v>67.5</v>
      </c>
    </row>
    <row r="110" spans="2:10" ht="16.5" customHeight="1">
      <c r="B110" s="130"/>
      <c r="C110" s="130"/>
      <c r="D110" s="130"/>
      <c r="E110" s="130"/>
      <c r="F110" s="14" t="s">
        <v>20</v>
      </c>
      <c r="G110" s="16" t="s">
        <v>21</v>
      </c>
      <c r="H110" s="17" t="s">
        <v>439</v>
      </c>
      <c r="I110" s="17">
        <v>0</v>
      </c>
      <c r="J110" s="111">
        <f t="shared" si="1"/>
        <v>0</v>
      </c>
    </row>
    <row r="111" spans="2:10" ht="16.5" customHeight="1">
      <c r="B111" s="130"/>
      <c r="C111" s="130"/>
      <c r="D111" s="130"/>
      <c r="E111" s="130"/>
      <c r="F111" s="14" t="s">
        <v>24</v>
      </c>
      <c r="G111" s="16" t="s">
        <v>25</v>
      </c>
      <c r="H111" s="17" t="s">
        <v>454</v>
      </c>
      <c r="I111" s="17">
        <v>0</v>
      </c>
      <c r="J111" s="111">
        <f t="shared" si="1"/>
        <v>0</v>
      </c>
    </row>
    <row r="112" spans="2:10" ht="16.5" customHeight="1">
      <c r="B112" s="130"/>
      <c r="C112" s="130"/>
      <c r="D112" s="130"/>
      <c r="E112" s="130"/>
      <c r="F112" s="14" t="s">
        <v>26</v>
      </c>
      <c r="G112" s="16" t="s">
        <v>27</v>
      </c>
      <c r="H112" s="17" t="s">
        <v>415</v>
      </c>
      <c r="I112" s="17">
        <v>0</v>
      </c>
      <c r="J112" s="111">
        <f t="shared" si="1"/>
        <v>0</v>
      </c>
    </row>
    <row r="113" spans="2:10" ht="16.5" customHeight="1">
      <c r="B113" s="130"/>
      <c r="C113" s="130"/>
      <c r="D113" s="130"/>
      <c r="E113" s="130"/>
      <c r="F113" s="14" t="s">
        <v>43</v>
      </c>
      <c r="G113" s="16" t="s">
        <v>44</v>
      </c>
      <c r="H113" s="17" t="s">
        <v>455</v>
      </c>
      <c r="I113" s="17">
        <v>1092</v>
      </c>
      <c r="J113" s="111">
        <f t="shared" si="1"/>
        <v>91</v>
      </c>
    </row>
    <row r="114" spans="2:10" ht="16.5" customHeight="1">
      <c r="B114" s="130"/>
      <c r="C114" s="130"/>
      <c r="D114" s="130"/>
      <c r="E114" s="130"/>
      <c r="F114" s="14" t="s">
        <v>28</v>
      </c>
      <c r="G114" s="16" t="s">
        <v>29</v>
      </c>
      <c r="H114" s="17" t="s">
        <v>456</v>
      </c>
      <c r="I114" s="17">
        <v>31749.28</v>
      </c>
      <c r="J114" s="111">
        <f t="shared" si="1"/>
        <v>91.94161936754315</v>
      </c>
    </row>
    <row r="115" spans="2:10" ht="16.5" customHeight="1">
      <c r="B115" s="130"/>
      <c r="C115" s="130"/>
      <c r="D115" s="130"/>
      <c r="E115" s="130"/>
      <c r="F115" s="14" t="s">
        <v>30</v>
      </c>
      <c r="G115" s="16" t="s">
        <v>31</v>
      </c>
      <c r="H115" s="17" t="s">
        <v>457</v>
      </c>
      <c r="I115" s="17">
        <v>350</v>
      </c>
      <c r="J115" s="111">
        <f t="shared" si="1"/>
        <v>100</v>
      </c>
    </row>
    <row r="116" spans="2:10" ht="16.5" customHeight="1">
      <c r="B116" s="130"/>
      <c r="C116" s="130"/>
      <c r="D116" s="130"/>
      <c r="E116" s="130"/>
      <c r="F116" s="14" t="s">
        <v>34</v>
      </c>
      <c r="G116" s="16" t="s">
        <v>35</v>
      </c>
      <c r="H116" s="17" t="s">
        <v>458</v>
      </c>
      <c r="I116" s="17">
        <v>5297.31</v>
      </c>
      <c r="J116" s="111">
        <f t="shared" si="1"/>
        <v>36.40262506871908</v>
      </c>
    </row>
    <row r="117" spans="2:10" ht="16.5" customHeight="1">
      <c r="B117" s="130"/>
      <c r="C117" s="130"/>
      <c r="D117" s="130"/>
      <c r="E117" s="130"/>
      <c r="F117" s="14" t="s">
        <v>36</v>
      </c>
      <c r="G117" s="16" t="s">
        <v>37</v>
      </c>
      <c r="H117" s="17" t="s">
        <v>459</v>
      </c>
      <c r="I117" s="17">
        <v>0</v>
      </c>
      <c r="J117" s="111">
        <f t="shared" si="1"/>
        <v>0</v>
      </c>
    </row>
    <row r="118" spans="2:10" ht="16.5" customHeight="1">
      <c r="B118" s="130"/>
      <c r="C118" s="130"/>
      <c r="D118" s="130"/>
      <c r="E118" s="130"/>
      <c r="F118" s="14" t="s">
        <v>38</v>
      </c>
      <c r="G118" s="16" t="s">
        <v>39</v>
      </c>
      <c r="H118" s="17" t="s">
        <v>460</v>
      </c>
      <c r="I118" s="17">
        <v>2940</v>
      </c>
      <c r="J118" s="111">
        <f t="shared" si="1"/>
        <v>30.599500416319735</v>
      </c>
    </row>
    <row r="119" spans="2:10" ht="24.75" customHeight="1">
      <c r="B119" s="133" t="s">
        <v>125</v>
      </c>
      <c r="C119" s="133"/>
      <c r="D119" s="133"/>
      <c r="E119" s="133"/>
      <c r="F119" s="11"/>
      <c r="G119" s="12" t="s">
        <v>126</v>
      </c>
      <c r="H119" s="13" t="s">
        <v>461</v>
      </c>
      <c r="I119" s="13">
        <f>I120</f>
        <v>0</v>
      </c>
      <c r="J119" s="111">
        <f t="shared" si="1"/>
        <v>0</v>
      </c>
    </row>
    <row r="120" spans="2:10" ht="20.25" customHeight="1">
      <c r="B120" s="131"/>
      <c r="C120" s="131"/>
      <c r="D120" s="132" t="s">
        <v>127</v>
      </c>
      <c r="E120" s="132"/>
      <c r="F120" s="15"/>
      <c r="G120" s="16" t="s">
        <v>128</v>
      </c>
      <c r="H120" s="17" t="s">
        <v>461</v>
      </c>
      <c r="I120" s="17">
        <f>SUM(I121:I123)</f>
        <v>0</v>
      </c>
      <c r="J120" s="111">
        <f t="shared" si="1"/>
        <v>0</v>
      </c>
    </row>
    <row r="121" spans="2:10" ht="16.5" customHeight="1">
      <c r="B121" s="130"/>
      <c r="C121" s="130"/>
      <c r="D121" s="130"/>
      <c r="E121" s="130"/>
      <c r="F121" s="14" t="s">
        <v>20</v>
      </c>
      <c r="G121" s="16" t="s">
        <v>21</v>
      </c>
      <c r="H121" s="17" t="s">
        <v>462</v>
      </c>
      <c r="I121" s="17">
        <v>0</v>
      </c>
      <c r="J121" s="111">
        <f t="shared" si="1"/>
        <v>0</v>
      </c>
    </row>
    <row r="122" spans="2:10" ht="16.5" customHeight="1">
      <c r="B122" s="130"/>
      <c r="C122" s="130"/>
      <c r="D122" s="130"/>
      <c r="E122" s="130"/>
      <c r="F122" s="14" t="s">
        <v>24</v>
      </c>
      <c r="G122" s="16" t="s">
        <v>25</v>
      </c>
      <c r="H122" s="17" t="s">
        <v>463</v>
      </c>
      <c r="I122" s="17">
        <v>0</v>
      </c>
      <c r="J122" s="111">
        <f t="shared" si="1"/>
        <v>0</v>
      </c>
    </row>
    <row r="123" spans="2:10" ht="16.5" customHeight="1">
      <c r="B123" s="130"/>
      <c r="C123" s="130"/>
      <c r="D123" s="130"/>
      <c r="E123" s="130"/>
      <c r="F123" s="14" t="s">
        <v>26</v>
      </c>
      <c r="G123" s="16" t="s">
        <v>27</v>
      </c>
      <c r="H123" s="17" t="s">
        <v>464</v>
      </c>
      <c r="I123" s="17">
        <v>0</v>
      </c>
      <c r="J123" s="111">
        <f t="shared" si="1"/>
        <v>0</v>
      </c>
    </row>
    <row r="124" spans="2:10" ht="19.5" customHeight="1">
      <c r="B124" s="133" t="s">
        <v>240</v>
      </c>
      <c r="C124" s="133"/>
      <c r="D124" s="133"/>
      <c r="E124" s="133"/>
      <c r="F124" s="11"/>
      <c r="G124" s="12" t="s">
        <v>241</v>
      </c>
      <c r="H124" s="13" t="s">
        <v>465</v>
      </c>
      <c r="I124" s="13">
        <f>I125+I140+I142</f>
        <v>76164.54</v>
      </c>
      <c r="J124" s="110">
        <f t="shared" si="1"/>
        <v>62.495776288960094</v>
      </c>
    </row>
    <row r="125" spans="2:10" ht="16.5" customHeight="1">
      <c r="B125" s="131"/>
      <c r="C125" s="131"/>
      <c r="D125" s="132" t="s">
        <v>242</v>
      </c>
      <c r="E125" s="132"/>
      <c r="F125" s="15"/>
      <c r="G125" s="16" t="s">
        <v>243</v>
      </c>
      <c r="H125" s="17" t="s">
        <v>466</v>
      </c>
      <c r="I125" s="17">
        <f>SUM(I126:I139)</f>
        <v>76112.84</v>
      </c>
      <c r="J125" s="111">
        <f t="shared" si="1"/>
        <v>62.90317355371901</v>
      </c>
    </row>
    <row r="126" spans="2:10" ht="16.5" customHeight="1">
      <c r="B126" s="130"/>
      <c r="C126" s="130"/>
      <c r="D126" s="130"/>
      <c r="E126" s="130"/>
      <c r="F126" s="14" t="s">
        <v>223</v>
      </c>
      <c r="G126" s="16" t="s">
        <v>224</v>
      </c>
      <c r="H126" s="17" t="s">
        <v>395</v>
      </c>
      <c r="I126" s="17">
        <v>12231.97</v>
      </c>
      <c r="J126" s="111">
        <f t="shared" si="1"/>
        <v>61.15984999999999</v>
      </c>
    </row>
    <row r="127" spans="2:10" ht="16.5" customHeight="1">
      <c r="B127" s="130"/>
      <c r="C127" s="130"/>
      <c r="D127" s="130"/>
      <c r="E127" s="130"/>
      <c r="F127" s="14" t="s">
        <v>20</v>
      </c>
      <c r="G127" s="16" t="s">
        <v>21</v>
      </c>
      <c r="H127" s="17" t="s">
        <v>392</v>
      </c>
      <c r="I127" s="17">
        <v>7740.28</v>
      </c>
      <c r="J127" s="111">
        <f t="shared" si="1"/>
        <v>43.001555555555555</v>
      </c>
    </row>
    <row r="128" spans="2:10" ht="16.5" customHeight="1">
      <c r="B128" s="130"/>
      <c r="C128" s="130"/>
      <c r="D128" s="130"/>
      <c r="E128" s="130"/>
      <c r="F128" s="14" t="s">
        <v>22</v>
      </c>
      <c r="G128" s="16" t="s">
        <v>23</v>
      </c>
      <c r="H128" s="17" t="s">
        <v>467</v>
      </c>
      <c r="I128" s="17">
        <v>1076.87</v>
      </c>
      <c r="J128" s="111">
        <f t="shared" si="1"/>
        <v>97.89727272727272</v>
      </c>
    </row>
    <row r="129" spans="2:10" ht="16.5" customHeight="1">
      <c r="B129" s="130"/>
      <c r="C129" s="130"/>
      <c r="D129" s="130"/>
      <c r="E129" s="130"/>
      <c r="F129" s="14" t="s">
        <v>24</v>
      </c>
      <c r="G129" s="16" t="s">
        <v>25</v>
      </c>
      <c r="H129" s="17" t="s">
        <v>468</v>
      </c>
      <c r="I129" s="17">
        <v>1199.13</v>
      </c>
      <c r="J129" s="111">
        <f t="shared" si="1"/>
        <v>39.971000000000004</v>
      </c>
    </row>
    <row r="130" spans="2:10" ht="16.5" customHeight="1">
      <c r="B130" s="130"/>
      <c r="C130" s="130"/>
      <c r="D130" s="130"/>
      <c r="E130" s="130"/>
      <c r="F130" s="14" t="s">
        <v>26</v>
      </c>
      <c r="G130" s="16" t="s">
        <v>27</v>
      </c>
      <c r="H130" s="17" t="s">
        <v>459</v>
      </c>
      <c r="I130" s="17">
        <v>194.55</v>
      </c>
      <c r="J130" s="111">
        <f t="shared" si="1"/>
        <v>38.91</v>
      </c>
    </row>
    <row r="131" spans="2:10" ht="16.5" customHeight="1">
      <c r="B131" s="130"/>
      <c r="C131" s="130"/>
      <c r="D131" s="130"/>
      <c r="E131" s="130"/>
      <c r="F131" s="14" t="s">
        <v>43</v>
      </c>
      <c r="G131" s="16" t="s">
        <v>44</v>
      </c>
      <c r="H131" s="17" t="s">
        <v>432</v>
      </c>
      <c r="I131" s="17">
        <v>2045.5</v>
      </c>
      <c r="J131" s="111">
        <f t="shared" si="1"/>
        <v>40.910000000000004</v>
      </c>
    </row>
    <row r="132" spans="2:10" ht="16.5" customHeight="1">
      <c r="B132" s="130"/>
      <c r="C132" s="130"/>
      <c r="D132" s="130"/>
      <c r="E132" s="130"/>
      <c r="F132" s="14" t="s">
        <v>28</v>
      </c>
      <c r="G132" s="16" t="s">
        <v>29</v>
      </c>
      <c r="H132" s="17" t="s">
        <v>469</v>
      </c>
      <c r="I132" s="17">
        <v>27807.99</v>
      </c>
      <c r="J132" s="111">
        <f t="shared" si="1"/>
        <v>71.95753655065339</v>
      </c>
    </row>
    <row r="133" spans="2:10" ht="16.5" customHeight="1">
      <c r="B133" s="130"/>
      <c r="C133" s="130"/>
      <c r="D133" s="130"/>
      <c r="E133" s="130"/>
      <c r="F133" s="14" t="s">
        <v>45</v>
      </c>
      <c r="G133" s="16" t="s">
        <v>46</v>
      </c>
      <c r="H133" s="17" t="s">
        <v>470</v>
      </c>
      <c r="I133" s="17">
        <v>5264.77</v>
      </c>
      <c r="J133" s="111">
        <f aca="true" t="shared" si="2" ref="J133:J196">I133/H133*100</f>
        <v>43.873083333333334</v>
      </c>
    </row>
    <row r="134" spans="2:10" ht="16.5" customHeight="1">
      <c r="B134" s="130"/>
      <c r="C134" s="130"/>
      <c r="D134" s="130"/>
      <c r="E134" s="130"/>
      <c r="F134" s="14" t="s">
        <v>30</v>
      </c>
      <c r="G134" s="16" t="s">
        <v>31</v>
      </c>
      <c r="H134" s="17" t="s">
        <v>468</v>
      </c>
      <c r="I134" s="17">
        <v>1220</v>
      </c>
      <c r="J134" s="111">
        <f t="shared" si="2"/>
        <v>40.666666666666664</v>
      </c>
    </row>
    <row r="135" spans="2:10" ht="16.5" customHeight="1">
      <c r="B135" s="130"/>
      <c r="C135" s="130"/>
      <c r="D135" s="130"/>
      <c r="E135" s="130"/>
      <c r="F135" s="14" t="s">
        <v>32</v>
      </c>
      <c r="G135" s="16" t="s">
        <v>33</v>
      </c>
      <c r="H135" s="17" t="s">
        <v>471</v>
      </c>
      <c r="I135" s="17">
        <v>4660</v>
      </c>
      <c r="J135" s="111">
        <f t="shared" si="2"/>
        <v>100</v>
      </c>
    </row>
    <row r="136" spans="2:10" ht="16.5" customHeight="1">
      <c r="B136" s="130"/>
      <c r="C136" s="130"/>
      <c r="D136" s="130"/>
      <c r="E136" s="130"/>
      <c r="F136" s="14" t="s">
        <v>34</v>
      </c>
      <c r="G136" s="16" t="s">
        <v>35</v>
      </c>
      <c r="H136" s="17" t="s">
        <v>472</v>
      </c>
      <c r="I136" s="17">
        <v>5118.78</v>
      </c>
      <c r="J136" s="111">
        <f t="shared" si="2"/>
        <v>93.56205446901845</v>
      </c>
    </row>
    <row r="137" spans="2:10" ht="16.5" customHeight="1">
      <c r="B137" s="130"/>
      <c r="C137" s="130"/>
      <c r="D137" s="130"/>
      <c r="E137" s="130"/>
      <c r="F137" s="14" t="s">
        <v>36</v>
      </c>
      <c r="G137" s="16" t="s">
        <v>37</v>
      </c>
      <c r="H137" s="17" t="s">
        <v>473</v>
      </c>
      <c r="I137" s="17">
        <v>924</v>
      </c>
      <c r="J137" s="111">
        <f t="shared" si="2"/>
        <v>100</v>
      </c>
    </row>
    <row r="138" spans="2:10" ht="16.5" customHeight="1">
      <c r="B138" s="130"/>
      <c r="C138" s="130"/>
      <c r="D138" s="130"/>
      <c r="E138" s="130"/>
      <c r="F138" s="14" t="s">
        <v>38</v>
      </c>
      <c r="G138" s="16" t="s">
        <v>39</v>
      </c>
      <c r="H138" s="17" t="s">
        <v>437</v>
      </c>
      <c r="I138" s="17">
        <v>5929</v>
      </c>
      <c r="J138" s="111">
        <f t="shared" si="2"/>
        <v>74.1125</v>
      </c>
    </row>
    <row r="139" spans="2:10" ht="16.5" customHeight="1">
      <c r="B139" s="130"/>
      <c r="C139" s="130"/>
      <c r="D139" s="130"/>
      <c r="E139" s="130"/>
      <c r="F139" s="14" t="s">
        <v>40</v>
      </c>
      <c r="G139" s="16" t="s">
        <v>41</v>
      </c>
      <c r="H139" s="17" t="s">
        <v>403</v>
      </c>
      <c r="I139" s="17">
        <v>700</v>
      </c>
      <c r="J139" s="111">
        <f t="shared" si="2"/>
        <v>100</v>
      </c>
    </row>
    <row r="140" spans="2:10" ht="16.5" customHeight="1">
      <c r="B140" s="131"/>
      <c r="C140" s="131"/>
      <c r="D140" s="132" t="s">
        <v>309</v>
      </c>
      <c r="E140" s="132"/>
      <c r="F140" s="15"/>
      <c r="G140" s="16" t="s">
        <v>343</v>
      </c>
      <c r="H140" s="17" t="s">
        <v>459</v>
      </c>
      <c r="I140" s="17">
        <f>SUM(I141)</f>
        <v>0</v>
      </c>
      <c r="J140" s="111">
        <f t="shared" si="2"/>
        <v>0</v>
      </c>
    </row>
    <row r="141" spans="2:10" ht="16.5" customHeight="1">
      <c r="B141" s="130"/>
      <c r="C141" s="130"/>
      <c r="D141" s="130"/>
      <c r="E141" s="130"/>
      <c r="F141" s="14" t="s">
        <v>43</v>
      </c>
      <c r="G141" s="16" t="s">
        <v>44</v>
      </c>
      <c r="H141" s="17" t="s">
        <v>459</v>
      </c>
      <c r="I141" s="17">
        <v>0</v>
      </c>
      <c r="J141" s="111">
        <f t="shared" si="2"/>
        <v>0</v>
      </c>
    </row>
    <row r="142" spans="2:10" ht="16.5" customHeight="1">
      <c r="B142" s="131"/>
      <c r="C142" s="131"/>
      <c r="D142" s="132" t="s">
        <v>310</v>
      </c>
      <c r="E142" s="132"/>
      <c r="F142" s="15"/>
      <c r="G142" s="16" t="s">
        <v>342</v>
      </c>
      <c r="H142" s="17" t="s">
        <v>474</v>
      </c>
      <c r="I142" s="17">
        <f>SUM(I143)</f>
        <v>51.7</v>
      </c>
      <c r="J142" s="111">
        <f t="shared" si="2"/>
        <v>13.91655450874832</v>
      </c>
    </row>
    <row r="143" spans="2:10" ht="16.5" customHeight="1">
      <c r="B143" s="130"/>
      <c r="C143" s="130"/>
      <c r="D143" s="130"/>
      <c r="E143" s="130"/>
      <c r="F143" s="14" t="s">
        <v>36</v>
      </c>
      <c r="G143" s="16" t="s">
        <v>37</v>
      </c>
      <c r="H143" s="17" t="s">
        <v>474</v>
      </c>
      <c r="I143" s="17">
        <v>51.7</v>
      </c>
      <c r="J143" s="111">
        <f t="shared" si="2"/>
        <v>13.91655450874832</v>
      </c>
    </row>
    <row r="144" spans="2:10" ht="43.5" customHeight="1">
      <c r="B144" s="133" t="s">
        <v>129</v>
      </c>
      <c r="C144" s="133"/>
      <c r="D144" s="133"/>
      <c r="E144" s="133"/>
      <c r="F144" s="11"/>
      <c r="G144" s="12" t="s">
        <v>130</v>
      </c>
      <c r="H144" s="13" t="s">
        <v>475</v>
      </c>
      <c r="I144" s="13">
        <f>I145</f>
        <v>25851.86</v>
      </c>
      <c r="J144" s="110">
        <f t="shared" si="2"/>
        <v>72.6584035975267</v>
      </c>
    </row>
    <row r="145" spans="2:10" ht="21" customHeight="1">
      <c r="B145" s="131"/>
      <c r="C145" s="131"/>
      <c r="D145" s="132" t="s">
        <v>244</v>
      </c>
      <c r="E145" s="132"/>
      <c r="F145" s="15"/>
      <c r="G145" s="16" t="s">
        <v>245</v>
      </c>
      <c r="H145" s="17" t="s">
        <v>475</v>
      </c>
      <c r="I145" s="17">
        <f>SUM(I146:I150)</f>
        <v>25851.86</v>
      </c>
      <c r="J145" s="111">
        <f t="shared" si="2"/>
        <v>72.6584035975267</v>
      </c>
    </row>
    <row r="146" spans="2:10" ht="16.5" customHeight="1">
      <c r="B146" s="130"/>
      <c r="C146" s="130"/>
      <c r="D146" s="130"/>
      <c r="E146" s="130"/>
      <c r="F146" s="14" t="s">
        <v>246</v>
      </c>
      <c r="G146" s="16" t="s">
        <v>247</v>
      </c>
      <c r="H146" s="17" t="s">
        <v>476</v>
      </c>
      <c r="I146" s="17">
        <v>20806</v>
      </c>
      <c r="J146" s="111">
        <f t="shared" si="2"/>
        <v>69.6738329649722</v>
      </c>
    </row>
    <row r="147" spans="2:10" ht="16.5" customHeight="1">
      <c r="B147" s="130"/>
      <c r="C147" s="130"/>
      <c r="D147" s="130"/>
      <c r="E147" s="130"/>
      <c r="F147" s="14" t="s">
        <v>24</v>
      </c>
      <c r="G147" s="16" t="s">
        <v>25</v>
      </c>
      <c r="H147" s="17" t="s">
        <v>477</v>
      </c>
      <c r="I147" s="17">
        <v>352.26</v>
      </c>
      <c r="J147" s="111">
        <f t="shared" si="2"/>
        <v>99.79036827195468</v>
      </c>
    </row>
    <row r="148" spans="2:10" ht="16.5" customHeight="1">
      <c r="B148" s="130"/>
      <c r="C148" s="130"/>
      <c r="D148" s="130"/>
      <c r="E148" s="130"/>
      <c r="F148" s="14" t="s">
        <v>26</v>
      </c>
      <c r="G148" s="16" t="s">
        <v>27</v>
      </c>
      <c r="H148" s="17" t="s">
        <v>478</v>
      </c>
      <c r="I148" s="17">
        <v>29.83</v>
      </c>
      <c r="J148" s="111">
        <f t="shared" si="2"/>
        <v>93.21875</v>
      </c>
    </row>
    <row r="149" spans="2:10" ht="16.5" customHeight="1">
      <c r="B149" s="130"/>
      <c r="C149" s="130"/>
      <c r="D149" s="130"/>
      <c r="E149" s="130"/>
      <c r="F149" s="14" t="s">
        <v>43</v>
      </c>
      <c r="G149" s="16" t="s">
        <v>44</v>
      </c>
      <c r="H149" s="17" t="s">
        <v>479</v>
      </c>
      <c r="I149" s="17">
        <v>2332.8</v>
      </c>
      <c r="J149" s="111">
        <f t="shared" si="2"/>
        <v>99.99142734676383</v>
      </c>
    </row>
    <row r="150" spans="2:10" ht="16.5" customHeight="1">
      <c r="B150" s="130"/>
      <c r="C150" s="130"/>
      <c r="D150" s="130"/>
      <c r="E150" s="130"/>
      <c r="F150" s="14" t="s">
        <v>248</v>
      </c>
      <c r="G150" s="16" t="s">
        <v>249</v>
      </c>
      <c r="H150" s="17" t="s">
        <v>468</v>
      </c>
      <c r="I150" s="17">
        <v>2330.97</v>
      </c>
      <c r="J150" s="111">
        <f t="shared" si="2"/>
        <v>77.699</v>
      </c>
    </row>
    <row r="151" spans="2:10" ht="16.5" customHeight="1">
      <c r="B151" s="133" t="s">
        <v>250</v>
      </c>
      <c r="C151" s="133"/>
      <c r="D151" s="133"/>
      <c r="E151" s="133"/>
      <c r="F151" s="11"/>
      <c r="G151" s="12" t="s">
        <v>251</v>
      </c>
      <c r="H151" s="13" t="s">
        <v>480</v>
      </c>
      <c r="I151" s="13">
        <f>I152</f>
        <v>90384.27</v>
      </c>
      <c r="J151" s="110">
        <f t="shared" si="2"/>
        <v>59.30726377952757</v>
      </c>
    </row>
    <row r="152" spans="2:10" ht="22.5" customHeight="1">
      <c r="B152" s="131"/>
      <c r="C152" s="131"/>
      <c r="D152" s="132" t="s">
        <v>252</v>
      </c>
      <c r="E152" s="132"/>
      <c r="F152" s="15"/>
      <c r="G152" s="16" t="s">
        <v>253</v>
      </c>
      <c r="H152" s="17" t="s">
        <v>480</v>
      </c>
      <c r="I152" s="17">
        <f>SUM(I153:I154)</f>
        <v>90384.27</v>
      </c>
      <c r="J152" s="111">
        <f t="shared" si="2"/>
        <v>59.30726377952757</v>
      </c>
    </row>
    <row r="153" spans="2:10" ht="19.5" customHeight="1">
      <c r="B153" s="130"/>
      <c r="C153" s="130"/>
      <c r="D153" s="130"/>
      <c r="E153" s="130"/>
      <c r="F153" s="14" t="s">
        <v>481</v>
      </c>
      <c r="G153" s="16" t="s">
        <v>482</v>
      </c>
      <c r="H153" s="17" t="s">
        <v>483</v>
      </c>
      <c r="I153" s="17">
        <v>2400</v>
      </c>
      <c r="J153" s="111">
        <f t="shared" si="2"/>
        <v>100</v>
      </c>
    </row>
    <row r="154" spans="2:10" ht="33.75" customHeight="1">
      <c r="B154" s="130"/>
      <c r="C154" s="130"/>
      <c r="D154" s="130"/>
      <c r="E154" s="130"/>
      <c r="F154" s="14" t="s">
        <v>484</v>
      </c>
      <c r="G154" s="16" t="s">
        <v>485</v>
      </c>
      <c r="H154" s="17" t="s">
        <v>486</v>
      </c>
      <c r="I154" s="17">
        <v>87984.27</v>
      </c>
      <c r="J154" s="111">
        <f t="shared" si="2"/>
        <v>58.65618</v>
      </c>
    </row>
    <row r="155" spans="2:10" ht="16.5" customHeight="1">
      <c r="B155" s="133" t="s">
        <v>168</v>
      </c>
      <c r="C155" s="133"/>
      <c r="D155" s="133"/>
      <c r="E155" s="133"/>
      <c r="F155" s="11"/>
      <c r="G155" s="12" t="s">
        <v>169</v>
      </c>
      <c r="H155" s="13" t="s">
        <v>487</v>
      </c>
      <c r="I155" s="13">
        <f>I156+I158+I160</f>
        <v>51674</v>
      </c>
      <c r="J155" s="110">
        <f t="shared" si="2"/>
        <v>23.93749956571185</v>
      </c>
    </row>
    <row r="156" spans="2:10" ht="22.5" customHeight="1">
      <c r="B156" s="131"/>
      <c r="C156" s="131"/>
      <c r="D156" s="132" t="s">
        <v>170</v>
      </c>
      <c r="E156" s="132"/>
      <c r="F156" s="15"/>
      <c r="G156" s="16" t="s">
        <v>171</v>
      </c>
      <c r="H156" s="17" t="s">
        <v>488</v>
      </c>
      <c r="I156" s="17">
        <f>I157</f>
        <v>51674</v>
      </c>
      <c r="J156" s="111">
        <f t="shared" si="2"/>
        <v>100</v>
      </c>
    </row>
    <row r="157" spans="2:10" ht="19.5" customHeight="1">
      <c r="B157" s="130"/>
      <c r="C157" s="130"/>
      <c r="D157" s="130"/>
      <c r="E157" s="130"/>
      <c r="F157" s="14" t="s">
        <v>489</v>
      </c>
      <c r="G157" s="16" t="s">
        <v>490</v>
      </c>
      <c r="H157" s="17" t="s">
        <v>488</v>
      </c>
      <c r="I157" s="17">
        <v>51674</v>
      </c>
      <c r="J157" s="111">
        <f t="shared" si="2"/>
        <v>100</v>
      </c>
    </row>
    <row r="158" spans="2:10" ht="16.5" customHeight="1">
      <c r="B158" s="131"/>
      <c r="C158" s="131"/>
      <c r="D158" s="132" t="s">
        <v>176</v>
      </c>
      <c r="E158" s="132"/>
      <c r="F158" s="15"/>
      <c r="G158" s="16" t="s">
        <v>177</v>
      </c>
      <c r="H158" s="17" t="s">
        <v>491</v>
      </c>
      <c r="I158" s="17">
        <f>SUM(I159:I159)</f>
        <v>0</v>
      </c>
      <c r="J158" s="111">
        <f t="shared" si="2"/>
        <v>0</v>
      </c>
    </row>
    <row r="159" spans="2:10" ht="16.5" customHeight="1">
      <c r="B159" s="130"/>
      <c r="C159" s="130"/>
      <c r="D159" s="130"/>
      <c r="E159" s="130"/>
      <c r="F159" s="14" t="s">
        <v>223</v>
      </c>
      <c r="G159" s="16" t="s">
        <v>224</v>
      </c>
      <c r="H159" s="17" t="s">
        <v>491</v>
      </c>
      <c r="I159" s="17">
        <v>0</v>
      </c>
      <c r="J159" s="111">
        <f t="shared" si="2"/>
        <v>0</v>
      </c>
    </row>
    <row r="160" spans="2:10" ht="16.5" customHeight="1">
      <c r="B160" s="131"/>
      <c r="C160" s="131"/>
      <c r="D160" s="132" t="s">
        <v>254</v>
      </c>
      <c r="E160" s="132"/>
      <c r="F160" s="15"/>
      <c r="G160" s="16" t="s">
        <v>255</v>
      </c>
      <c r="H160" s="17" t="s">
        <v>492</v>
      </c>
      <c r="I160" s="17">
        <f>I161</f>
        <v>0</v>
      </c>
      <c r="J160" s="111">
        <f t="shared" si="2"/>
        <v>0</v>
      </c>
    </row>
    <row r="161" spans="2:10" ht="16.5" customHeight="1">
      <c r="B161" s="130"/>
      <c r="C161" s="130"/>
      <c r="D161" s="130"/>
      <c r="E161" s="130"/>
      <c r="F161" s="14" t="s">
        <v>256</v>
      </c>
      <c r="G161" s="16" t="s">
        <v>257</v>
      </c>
      <c r="H161" s="17" t="s">
        <v>492</v>
      </c>
      <c r="I161" s="17">
        <v>0</v>
      </c>
      <c r="J161" s="111">
        <f t="shared" si="2"/>
        <v>0</v>
      </c>
    </row>
    <row r="162" spans="2:10" ht="16.5" customHeight="1">
      <c r="B162" s="133" t="s">
        <v>10</v>
      </c>
      <c r="C162" s="133"/>
      <c r="D162" s="133"/>
      <c r="E162" s="133"/>
      <c r="F162" s="11"/>
      <c r="G162" s="12" t="s">
        <v>11</v>
      </c>
      <c r="H162" s="13" t="s">
        <v>493</v>
      </c>
      <c r="I162" s="13">
        <f>I163+I183+I191+I211+I230+I245+I262+I265</f>
        <v>2896598.46</v>
      </c>
      <c r="J162" s="110">
        <f t="shared" si="2"/>
        <v>50.99442311622406</v>
      </c>
    </row>
    <row r="163" spans="2:10" ht="16.5" customHeight="1">
      <c r="B163" s="131"/>
      <c r="C163" s="131"/>
      <c r="D163" s="132" t="s">
        <v>53</v>
      </c>
      <c r="E163" s="132"/>
      <c r="F163" s="15"/>
      <c r="G163" s="16" t="s">
        <v>54</v>
      </c>
      <c r="H163" s="17" t="s">
        <v>494</v>
      </c>
      <c r="I163" s="17">
        <f>SUM(I164:I182)</f>
        <v>1376881.97</v>
      </c>
      <c r="J163" s="111">
        <f t="shared" si="2"/>
        <v>50.864962834214964</v>
      </c>
    </row>
    <row r="164" spans="2:10" ht="16.5" customHeight="1">
      <c r="B164" s="130"/>
      <c r="C164" s="130"/>
      <c r="D164" s="130"/>
      <c r="E164" s="130"/>
      <c r="F164" s="14" t="s">
        <v>18</v>
      </c>
      <c r="G164" s="16" t="s">
        <v>19</v>
      </c>
      <c r="H164" s="17" t="s">
        <v>495</v>
      </c>
      <c r="I164" s="17">
        <v>61140.7</v>
      </c>
      <c r="J164" s="111">
        <f t="shared" si="2"/>
        <v>51.421951219512195</v>
      </c>
    </row>
    <row r="165" spans="2:10" ht="16.5" customHeight="1">
      <c r="B165" s="130"/>
      <c r="C165" s="130"/>
      <c r="D165" s="130"/>
      <c r="E165" s="130"/>
      <c r="F165" s="14" t="s">
        <v>20</v>
      </c>
      <c r="G165" s="16" t="s">
        <v>21</v>
      </c>
      <c r="H165" s="17" t="s">
        <v>496</v>
      </c>
      <c r="I165" s="17">
        <v>824103.6</v>
      </c>
      <c r="J165" s="111">
        <f t="shared" si="2"/>
        <v>50.00555817148293</v>
      </c>
    </row>
    <row r="166" spans="2:10" ht="16.5" customHeight="1">
      <c r="B166" s="130"/>
      <c r="C166" s="130"/>
      <c r="D166" s="130"/>
      <c r="E166" s="130"/>
      <c r="F166" s="14" t="s">
        <v>22</v>
      </c>
      <c r="G166" s="16" t="s">
        <v>23</v>
      </c>
      <c r="H166" s="17" t="s">
        <v>497</v>
      </c>
      <c r="I166" s="17">
        <v>134943.05</v>
      </c>
      <c r="J166" s="111">
        <f t="shared" si="2"/>
        <v>96.25039229671897</v>
      </c>
    </row>
    <row r="167" spans="2:10" ht="16.5" customHeight="1">
      <c r="B167" s="130"/>
      <c r="C167" s="130"/>
      <c r="D167" s="130"/>
      <c r="E167" s="130"/>
      <c r="F167" s="14" t="s">
        <v>24</v>
      </c>
      <c r="G167" s="16" t="s">
        <v>25</v>
      </c>
      <c r="H167" s="17" t="s">
        <v>498</v>
      </c>
      <c r="I167" s="17">
        <v>132235.27</v>
      </c>
      <c r="J167" s="111">
        <f t="shared" si="2"/>
        <v>46.074469165603816</v>
      </c>
    </row>
    <row r="168" spans="2:10" ht="16.5" customHeight="1">
      <c r="B168" s="130"/>
      <c r="C168" s="130"/>
      <c r="D168" s="130"/>
      <c r="E168" s="130"/>
      <c r="F168" s="14" t="s">
        <v>26</v>
      </c>
      <c r="G168" s="16" t="s">
        <v>27</v>
      </c>
      <c r="H168" s="17" t="s">
        <v>499</v>
      </c>
      <c r="I168" s="17">
        <v>19474.17</v>
      </c>
      <c r="J168" s="111">
        <f t="shared" si="2"/>
        <v>42.10757901696937</v>
      </c>
    </row>
    <row r="169" spans="2:10" ht="16.5" customHeight="1">
      <c r="B169" s="130"/>
      <c r="C169" s="130"/>
      <c r="D169" s="130"/>
      <c r="E169" s="130"/>
      <c r="F169" s="14" t="s">
        <v>43</v>
      </c>
      <c r="G169" s="16" t="s">
        <v>44</v>
      </c>
      <c r="H169" s="17" t="s">
        <v>500</v>
      </c>
      <c r="I169" s="17">
        <v>2431.57</v>
      </c>
      <c r="J169" s="111">
        <f t="shared" si="2"/>
        <v>37.64040247678019</v>
      </c>
    </row>
    <row r="170" spans="2:10" ht="16.5" customHeight="1">
      <c r="B170" s="130"/>
      <c r="C170" s="130"/>
      <c r="D170" s="130"/>
      <c r="E170" s="130"/>
      <c r="F170" s="14" t="s">
        <v>28</v>
      </c>
      <c r="G170" s="16" t="s">
        <v>29</v>
      </c>
      <c r="H170" s="17" t="s">
        <v>501</v>
      </c>
      <c r="I170" s="17">
        <v>36506.88</v>
      </c>
      <c r="J170" s="111">
        <f t="shared" si="2"/>
        <v>45.1756320302929</v>
      </c>
    </row>
    <row r="171" spans="2:10" ht="16.5" customHeight="1">
      <c r="B171" s="130"/>
      <c r="C171" s="130"/>
      <c r="D171" s="130"/>
      <c r="E171" s="130"/>
      <c r="F171" s="14" t="s">
        <v>57</v>
      </c>
      <c r="G171" s="16" t="s">
        <v>58</v>
      </c>
      <c r="H171" s="17" t="s">
        <v>502</v>
      </c>
      <c r="I171" s="17">
        <v>9527.02</v>
      </c>
      <c r="J171" s="111">
        <f t="shared" si="2"/>
        <v>61.46464516129032</v>
      </c>
    </row>
    <row r="172" spans="2:10" ht="16.5" customHeight="1">
      <c r="B172" s="130"/>
      <c r="C172" s="130"/>
      <c r="D172" s="130"/>
      <c r="E172" s="130"/>
      <c r="F172" s="14" t="s">
        <v>59</v>
      </c>
      <c r="G172" s="16" t="s">
        <v>60</v>
      </c>
      <c r="H172" s="17" t="s">
        <v>435</v>
      </c>
      <c r="I172" s="17">
        <v>2702.22</v>
      </c>
      <c r="J172" s="111">
        <f t="shared" si="2"/>
        <v>38.60314285714285</v>
      </c>
    </row>
    <row r="173" spans="2:10" ht="16.5" customHeight="1">
      <c r="B173" s="130"/>
      <c r="C173" s="130"/>
      <c r="D173" s="130"/>
      <c r="E173" s="130"/>
      <c r="F173" s="14" t="s">
        <v>45</v>
      </c>
      <c r="G173" s="16" t="s">
        <v>46</v>
      </c>
      <c r="H173" s="17" t="s">
        <v>503</v>
      </c>
      <c r="I173" s="17">
        <v>17807.54</v>
      </c>
      <c r="J173" s="111">
        <f t="shared" si="2"/>
        <v>52.22152492668622</v>
      </c>
    </row>
    <row r="174" spans="2:10" ht="16.5" customHeight="1">
      <c r="B174" s="130"/>
      <c r="C174" s="130"/>
      <c r="D174" s="130"/>
      <c r="E174" s="130"/>
      <c r="F174" s="14" t="s">
        <v>30</v>
      </c>
      <c r="G174" s="16" t="s">
        <v>31</v>
      </c>
      <c r="H174" s="17" t="s">
        <v>504</v>
      </c>
      <c r="I174" s="17">
        <v>5631.52</v>
      </c>
      <c r="J174" s="111">
        <f t="shared" si="2"/>
        <v>11.218167330677293</v>
      </c>
    </row>
    <row r="175" spans="2:10" ht="16.5" customHeight="1">
      <c r="B175" s="130"/>
      <c r="C175" s="130"/>
      <c r="D175" s="130"/>
      <c r="E175" s="130"/>
      <c r="F175" s="14" t="s">
        <v>32</v>
      </c>
      <c r="G175" s="16" t="s">
        <v>33</v>
      </c>
      <c r="H175" s="17" t="s">
        <v>505</v>
      </c>
      <c r="I175" s="17">
        <v>280</v>
      </c>
      <c r="J175" s="111">
        <f t="shared" si="2"/>
        <v>15.555555555555555</v>
      </c>
    </row>
    <row r="176" spans="2:10" ht="16.5" customHeight="1">
      <c r="B176" s="130"/>
      <c r="C176" s="130"/>
      <c r="D176" s="130"/>
      <c r="E176" s="130"/>
      <c r="F176" s="14" t="s">
        <v>34</v>
      </c>
      <c r="G176" s="16" t="s">
        <v>35</v>
      </c>
      <c r="H176" s="17" t="s">
        <v>506</v>
      </c>
      <c r="I176" s="17">
        <v>7031.51</v>
      </c>
      <c r="J176" s="111">
        <f t="shared" si="2"/>
        <v>43.9469375</v>
      </c>
    </row>
    <row r="177" spans="2:10" ht="16.5" customHeight="1">
      <c r="B177" s="130"/>
      <c r="C177" s="130"/>
      <c r="D177" s="130"/>
      <c r="E177" s="130"/>
      <c r="F177" s="14" t="s">
        <v>47</v>
      </c>
      <c r="G177" s="16" t="s">
        <v>48</v>
      </c>
      <c r="H177" s="17" t="s">
        <v>455</v>
      </c>
      <c r="I177" s="17">
        <v>526.31</v>
      </c>
      <c r="J177" s="111">
        <f t="shared" si="2"/>
        <v>43.85916666666666</v>
      </c>
    </row>
    <row r="178" spans="2:10" ht="33" customHeight="1">
      <c r="B178" s="130"/>
      <c r="C178" s="130"/>
      <c r="D178" s="130"/>
      <c r="E178" s="130"/>
      <c r="F178" s="14" t="s">
        <v>49</v>
      </c>
      <c r="G178" s="16" t="s">
        <v>438</v>
      </c>
      <c r="H178" s="17" t="s">
        <v>42</v>
      </c>
      <c r="I178" s="17">
        <v>2448.85</v>
      </c>
      <c r="J178" s="111">
        <f t="shared" si="2"/>
        <v>44.52454545454545</v>
      </c>
    </row>
    <row r="179" spans="2:10" ht="16.5" customHeight="1">
      <c r="B179" s="130"/>
      <c r="C179" s="130"/>
      <c r="D179" s="130"/>
      <c r="E179" s="130"/>
      <c r="F179" s="14" t="s">
        <v>36</v>
      </c>
      <c r="G179" s="16" t="s">
        <v>37</v>
      </c>
      <c r="H179" s="17" t="s">
        <v>413</v>
      </c>
      <c r="I179" s="17">
        <v>1251.76</v>
      </c>
      <c r="J179" s="111">
        <f t="shared" si="2"/>
        <v>50.07040000000001</v>
      </c>
    </row>
    <row r="180" spans="2:10" ht="16.5" customHeight="1">
      <c r="B180" s="130"/>
      <c r="C180" s="130"/>
      <c r="D180" s="130"/>
      <c r="E180" s="130"/>
      <c r="F180" s="14" t="s">
        <v>38</v>
      </c>
      <c r="G180" s="16" t="s">
        <v>39</v>
      </c>
      <c r="H180" s="17" t="s">
        <v>507</v>
      </c>
      <c r="I180" s="17">
        <v>0</v>
      </c>
      <c r="J180" s="111">
        <f t="shared" si="2"/>
        <v>0</v>
      </c>
    </row>
    <row r="181" spans="2:10" ht="16.5" customHeight="1">
      <c r="B181" s="130"/>
      <c r="C181" s="130"/>
      <c r="D181" s="130"/>
      <c r="E181" s="130"/>
      <c r="F181" s="14" t="s">
        <v>40</v>
      </c>
      <c r="G181" s="16" t="s">
        <v>41</v>
      </c>
      <c r="H181" s="17" t="s">
        <v>508</v>
      </c>
      <c r="I181" s="17">
        <v>109000</v>
      </c>
      <c r="J181" s="111">
        <f t="shared" si="2"/>
        <v>76.98338147737466</v>
      </c>
    </row>
    <row r="182" spans="2:10" ht="16.5" customHeight="1">
      <c r="B182" s="130"/>
      <c r="C182" s="130"/>
      <c r="D182" s="130"/>
      <c r="E182" s="130"/>
      <c r="F182" s="14" t="s">
        <v>216</v>
      </c>
      <c r="G182" s="16" t="s">
        <v>217</v>
      </c>
      <c r="H182" s="17" t="s">
        <v>509</v>
      </c>
      <c r="I182" s="17">
        <v>9840</v>
      </c>
      <c r="J182" s="111">
        <f t="shared" si="2"/>
        <v>9.84</v>
      </c>
    </row>
    <row r="183" spans="2:10" ht="16.5" customHeight="1">
      <c r="B183" s="131"/>
      <c r="C183" s="131"/>
      <c r="D183" s="132" t="s">
        <v>287</v>
      </c>
      <c r="E183" s="132"/>
      <c r="F183" s="15"/>
      <c r="G183" s="16" t="s">
        <v>288</v>
      </c>
      <c r="H183" s="17" t="s">
        <v>510</v>
      </c>
      <c r="I183" s="17">
        <f>SUM(I184:I190)</f>
        <v>57444.92</v>
      </c>
      <c r="J183" s="111">
        <f t="shared" si="2"/>
        <v>52.84721251149954</v>
      </c>
    </row>
    <row r="184" spans="2:10" ht="16.5" customHeight="1">
      <c r="B184" s="130"/>
      <c r="C184" s="130"/>
      <c r="D184" s="130"/>
      <c r="E184" s="130"/>
      <c r="F184" s="14" t="s">
        <v>18</v>
      </c>
      <c r="G184" s="16" t="s">
        <v>19</v>
      </c>
      <c r="H184" s="17" t="s">
        <v>511</v>
      </c>
      <c r="I184" s="17">
        <v>4074.93</v>
      </c>
      <c r="J184" s="111">
        <f t="shared" si="2"/>
        <v>52.92116883116883</v>
      </c>
    </row>
    <row r="185" spans="2:10" ht="16.5" customHeight="1">
      <c r="B185" s="130"/>
      <c r="C185" s="130"/>
      <c r="D185" s="130"/>
      <c r="E185" s="130"/>
      <c r="F185" s="14" t="s">
        <v>20</v>
      </c>
      <c r="G185" s="16" t="s">
        <v>21</v>
      </c>
      <c r="H185" s="17" t="s">
        <v>512</v>
      </c>
      <c r="I185" s="17">
        <v>39232.5</v>
      </c>
      <c r="J185" s="111">
        <f t="shared" si="2"/>
        <v>50.81930051813471</v>
      </c>
    </row>
    <row r="186" spans="2:10" ht="16.5" customHeight="1">
      <c r="B186" s="130"/>
      <c r="C186" s="130"/>
      <c r="D186" s="130"/>
      <c r="E186" s="130"/>
      <c r="F186" s="14" t="s">
        <v>22</v>
      </c>
      <c r="G186" s="16" t="s">
        <v>23</v>
      </c>
      <c r="H186" s="17" t="s">
        <v>513</v>
      </c>
      <c r="I186" s="17">
        <v>5864.9</v>
      </c>
      <c r="J186" s="111">
        <f t="shared" si="2"/>
        <v>90.22923076923077</v>
      </c>
    </row>
    <row r="187" spans="2:10" ht="16.5" customHeight="1">
      <c r="B187" s="130"/>
      <c r="C187" s="130"/>
      <c r="D187" s="130"/>
      <c r="E187" s="130"/>
      <c r="F187" s="14" t="s">
        <v>24</v>
      </c>
      <c r="G187" s="16" t="s">
        <v>25</v>
      </c>
      <c r="H187" s="17" t="s">
        <v>514</v>
      </c>
      <c r="I187" s="17">
        <v>7361.61</v>
      </c>
      <c r="J187" s="111">
        <f t="shared" si="2"/>
        <v>52.21</v>
      </c>
    </row>
    <row r="188" spans="2:10" ht="16.5" customHeight="1">
      <c r="B188" s="130"/>
      <c r="C188" s="130"/>
      <c r="D188" s="130"/>
      <c r="E188" s="130"/>
      <c r="F188" s="14" t="s">
        <v>26</v>
      </c>
      <c r="G188" s="16" t="s">
        <v>27</v>
      </c>
      <c r="H188" s="17" t="s">
        <v>483</v>
      </c>
      <c r="I188" s="17">
        <v>807.39</v>
      </c>
      <c r="J188" s="111">
        <f t="shared" si="2"/>
        <v>33.64125</v>
      </c>
    </row>
    <row r="189" spans="2:10" ht="16.5" customHeight="1">
      <c r="B189" s="130"/>
      <c r="C189" s="130"/>
      <c r="D189" s="130"/>
      <c r="E189" s="130"/>
      <c r="F189" s="14" t="s">
        <v>28</v>
      </c>
      <c r="G189" s="16" t="s">
        <v>29</v>
      </c>
      <c r="H189" s="17" t="s">
        <v>515</v>
      </c>
      <c r="I189" s="17">
        <v>103.59</v>
      </c>
      <c r="J189" s="111">
        <f t="shared" si="2"/>
        <v>25.8975</v>
      </c>
    </row>
    <row r="190" spans="2:10" ht="16.5" customHeight="1">
      <c r="B190" s="130"/>
      <c r="C190" s="130"/>
      <c r="D190" s="130"/>
      <c r="E190" s="130"/>
      <c r="F190" s="14" t="s">
        <v>59</v>
      </c>
      <c r="G190" s="16" t="s">
        <v>60</v>
      </c>
      <c r="H190" s="17" t="s">
        <v>515</v>
      </c>
      <c r="I190" s="17">
        <v>0</v>
      </c>
      <c r="J190" s="111">
        <f t="shared" si="2"/>
        <v>0</v>
      </c>
    </row>
    <row r="191" spans="2:10" ht="16.5" customHeight="1">
      <c r="B191" s="131"/>
      <c r="C191" s="131"/>
      <c r="D191" s="132" t="s">
        <v>258</v>
      </c>
      <c r="E191" s="132"/>
      <c r="F191" s="15"/>
      <c r="G191" s="16" t="s">
        <v>259</v>
      </c>
      <c r="H191" s="17" t="s">
        <v>516</v>
      </c>
      <c r="I191" s="17">
        <f>SUM(I192:I210)</f>
        <v>314309.55</v>
      </c>
      <c r="J191" s="111">
        <f t="shared" si="2"/>
        <v>50.76878533354869</v>
      </c>
    </row>
    <row r="192" spans="2:10" ht="33" customHeight="1">
      <c r="B192" s="130"/>
      <c r="C192" s="130"/>
      <c r="D192" s="130"/>
      <c r="E192" s="130"/>
      <c r="F192" s="14" t="s">
        <v>260</v>
      </c>
      <c r="G192" s="16" t="s">
        <v>261</v>
      </c>
      <c r="H192" s="17" t="s">
        <v>430</v>
      </c>
      <c r="I192" s="17">
        <v>9468</v>
      </c>
      <c r="J192" s="111">
        <f t="shared" si="2"/>
        <v>31.56</v>
      </c>
    </row>
    <row r="193" spans="2:10" ht="16.5" customHeight="1">
      <c r="B193" s="130"/>
      <c r="C193" s="130"/>
      <c r="D193" s="130"/>
      <c r="E193" s="130"/>
      <c r="F193" s="14" t="s">
        <v>18</v>
      </c>
      <c r="G193" s="16" t="s">
        <v>19</v>
      </c>
      <c r="H193" s="17" t="s">
        <v>517</v>
      </c>
      <c r="I193" s="17">
        <v>8405.17</v>
      </c>
      <c r="J193" s="111">
        <f t="shared" si="2"/>
        <v>42.665837563451774</v>
      </c>
    </row>
    <row r="194" spans="2:10" ht="16.5" customHeight="1">
      <c r="B194" s="130"/>
      <c r="C194" s="130"/>
      <c r="D194" s="130"/>
      <c r="E194" s="130"/>
      <c r="F194" s="14" t="s">
        <v>20</v>
      </c>
      <c r="G194" s="16" t="s">
        <v>21</v>
      </c>
      <c r="H194" s="17" t="s">
        <v>518</v>
      </c>
      <c r="I194" s="17">
        <v>162411.82</v>
      </c>
      <c r="J194" s="111">
        <f t="shared" si="2"/>
        <v>50.753693750000004</v>
      </c>
    </row>
    <row r="195" spans="2:10" ht="16.5" customHeight="1">
      <c r="B195" s="130"/>
      <c r="C195" s="130"/>
      <c r="D195" s="130"/>
      <c r="E195" s="130"/>
      <c r="F195" s="14" t="s">
        <v>22</v>
      </c>
      <c r="G195" s="16" t="s">
        <v>23</v>
      </c>
      <c r="H195" s="17" t="s">
        <v>519</v>
      </c>
      <c r="I195" s="17">
        <v>25279.71</v>
      </c>
      <c r="J195" s="111">
        <f t="shared" si="2"/>
        <v>96.12057034220533</v>
      </c>
    </row>
    <row r="196" spans="2:10" ht="16.5" customHeight="1">
      <c r="B196" s="130"/>
      <c r="C196" s="130"/>
      <c r="D196" s="130"/>
      <c r="E196" s="130"/>
      <c r="F196" s="14" t="s">
        <v>24</v>
      </c>
      <c r="G196" s="16" t="s">
        <v>25</v>
      </c>
      <c r="H196" s="17" t="s">
        <v>520</v>
      </c>
      <c r="I196" s="17">
        <v>25958.08</v>
      </c>
      <c r="J196" s="111">
        <f t="shared" si="2"/>
        <v>46.940470162748646</v>
      </c>
    </row>
    <row r="197" spans="2:10" ht="16.5" customHeight="1">
      <c r="B197" s="130"/>
      <c r="C197" s="130"/>
      <c r="D197" s="130"/>
      <c r="E197" s="130"/>
      <c r="F197" s="14" t="s">
        <v>26</v>
      </c>
      <c r="G197" s="16" t="s">
        <v>27</v>
      </c>
      <c r="H197" s="17" t="s">
        <v>521</v>
      </c>
      <c r="I197" s="17">
        <v>3296.51</v>
      </c>
      <c r="J197" s="111">
        <f aca="true" t="shared" si="3" ref="J197:J260">I197/H197*100</f>
        <v>35.83163043478261</v>
      </c>
    </row>
    <row r="198" spans="2:10" ht="16.5" customHeight="1">
      <c r="B198" s="130"/>
      <c r="C198" s="130"/>
      <c r="D198" s="130"/>
      <c r="E198" s="130"/>
      <c r="F198" s="14" t="s">
        <v>43</v>
      </c>
      <c r="G198" s="16" t="s">
        <v>44</v>
      </c>
      <c r="H198" s="17" t="s">
        <v>414</v>
      </c>
      <c r="I198" s="17">
        <v>171</v>
      </c>
      <c r="J198" s="111">
        <f t="shared" si="3"/>
        <v>8.55</v>
      </c>
    </row>
    <row r="199" spans="2:10" ht="16.5" customHeight="1">
      <c r="B199" s="130"/>
      <c r="C199" s="130"/>
      <c r="D199" s="130"/>
      <c r="E199" s="130"/>
      <c r="F199" s="14" t="s">
        <v>28</v>
      </c>
      <c r="G199" s="16" t="s">
        <v>29</v>
      </c>
      <c r="H199" s="17" t="s">
        <v>522</v>
      </c>
      <c r="I199" s="17">
        <v>9618.3</v>
      </c>
      <c r="J199" s="111">
        <f t="shared" si="3"/>
        <v>21.479008485931217</v>
      </c>
    </row>
    <row r="200" spans="2:10" ht="16.5" customHeight="1">
      <c r="B200" s="130"/>
      <c r="C200" s="130"/>
      <c r="D200" s="130"/>
      <c r="E200" s="130"/>
      <c r="F200" s="14" t="s">
        <v>57</v>
      </c>
      <c r="G200" s="16" t="s">
        <v>58</v>
      </c>
      <c r="H200" s="17" t="s">
        <v>523</v>
      </c>
      <c r="I200" s="17">
        <v>40123.55</v>
      </c>
      <c r="J200" s="111">
        <f t="shared" si="3"/>
        <v>64.19768</v>
      </c>
    </row>
    <row r="201" spans="2:10" ht="16.5" customHeight="1">
      <c r="B201" s="130"/>
      <c r="C201" s="130"/>
      <c r="D201" s="130"/>
      <c r="E201" s="130"/>
      <c r="F201" s="14" t="s">
        <v>59</v>
      </c>
      <c r="G201" s="16" t="s">
        <v>60</v>
      </c>
      <c r="H201" s="17" t="s">
        <v>415</v>
      </c>
      <c r="I201" s="17">
        <v>418.2</v>
      </c>
      <c r="J201" s="111">
        <f t="shared" si="3"/>
        <v>41.82</v>
      </c>
    </row>
    <row r="202" spans="2:10" ht="16.5" customHeight="1">
      <c r="B202" s="130"/>
      <c r="C202" s="130"/>
      <c r="D202" s="130"/>
      <c r="E202" s="130"/>
      <c r="F202" s="14" t="s">
        <v>45</v>
      </c>
      <c r="G202" s="16" t="s">
        <v>46</v>
      </c>
      <c r="H202" s="17" t="s">
        <v>524</v>
      </c>
      <c r="I202" s="17">
        <v>8541.09</v>
      </c>
      <c r="J202" s="111">
        <f t="shared" si="3"/>
        <v>93.85813186813186</v>
      </c>
    </row>
    <row r="203" spans="2:10" ht="16.5" customHeight="1">
      <c r="B203" s="130"/>
      <c r="C203" s="130"/>
      <c r="D203" s="130"/>
      <c r="E203" s="130"/>
      <c r="F203" s="14" t="s">
        <v>30</v>
      </c>
      <c r="G203" s="16" t="s">
        <v>31</v>
      </c>
      <c r="H203" s="17" t="s">
        <v>525</v>
      </c>
      <c r="I203" s="17">
        <v>306.26</v>
      </c>
      <c r="J203" s="111">
        <f t="shared" si="3"/>
        <v>3.2237894736842105</v>
      </c>
    </row>
    <row r="204" spans="2:10" ht="16.5" customHeight="1">
      <c r="B204" s="130"/>
      <c r="C204" s="130"/>
      <c r="D204" s="130"/>
      <c r="E204" s="130"/>
      <c r="F204" s="14" t="s">
        <v>32</v>
      </c>
      <c r="G204" s="16" t="s">
        <v>33</v>
      </c>
      <c r="H204" s="17" t="s">
        <v>526</v>
      </c>
      <c r="I204" s="17">
        <v>0</v>
      </c>
      <c r="J204" s="111">
        <f t="shared" si="3"/>
        <v>0</v>
      </c>
    </row>
    <row r="205" spans="2:10" ht="16.5" customHeight="1">
      <c r="B205" s="130"/>
      <c r="C205" s="130"/>
      <c r="D205" s="130"/>
      <c r="E205" s="130"/>
      <c r="F205" s="14" t="s">
        <v>34</v>
      </c>
      <c r="G205" s="16" t="s">
        <v>35</v>
      </c>
      <c r="H205" s="17" t="s">
        <v>527</v>
      </c>
      <c r="I205" s="17">
        <v>2560.58</v>
      </c>
      <c r="J205" s="111">
        <f t="shared" si="3"/>
        <v>52.25673469387755</v>
      </c>
    </row>
    <row r="206" spans="2:10" ht="16.5" customHeight="1">
      <c r="B206" s="130"/>
      <c r="C206" s="130"/>
      <c r="D206" s="130"/>
      <c r="E206" s="130"/>
      <c r="F206" s="14" t="s">
        <v>47</v>
      </c>
      <c r="G206" s="16" t="s">
        <v>48</v>
      </c>
      <c r="H206" s="17" t="s">
        <v>459</v>
      </c>
      <c r="I206" s="17">
        <v>241.22</v>
      </c>
      <c r="J206" s="111">
        <f t="shared" si="3"/>
        <v>48.244</v>
      </c>
    </row>
    <row r="207" spans="2:10" ht="32.25" customHeight="1">
      <c r="B207" s="130"/>
      <c r="C207" s="130"/>
      <c r="D207" s="130"/>
      <c r="E207" s="130"/>
      <c r="F207" s="14" t="s">
        <v>49</v>
      </c>
      <c r="G207" s="16" t="s">
        <v>438</v>
      </c>
      <c r="H207" s="17" t="s">
        <v>415</v>
      </c>
      <c r="I207" s="17">
        <v>510.06</v>
      </c>
      <c r="J207" s="111">
        <f t="shared" si="3"/>
        <v>51.00599999999999</v>
      </c>
    </row>
    <row r="208" spans="2:10" ht="16.5" customHeight="1">
      <c r="B208" s="130"/>
      <c r="C208" s="130"/>
      <c r="D208" s="130"/>
      <c r="E208" s="130"/>
      <c r="F208" s="14" t="s">
        <v>36</v>
      </c>
      <c r="G208" s="16" t="s">
        <v>37</v>
      </c>
      <c r="H208" s="17" t="s">
        <v>528</v>
      </c>
      <c r="I208" s="17">
        <v>0</v>
      </c>
      <c r="J208" s="111">
        <f t="shared" si="3"/>
        <v>0</v>
      </c>
    </row>
    <row r="209" spans="2:10" ht="16.5" customHeight="1">
      <c r="B209" s="130"/>
      <c r="C209" s="130"/>
      <c r="D209" s="130"/>
      <c r="E209" s="130"/>
      <c r="F209" s="14" t="s">
        <v>38</v>
      </c>
      <c r="G209" s="16" t="s">
        <v>39</v>
      </c>
      <c r="H209" s="17" t="s">
        <v>459</v>
      </c>
      <c r="I209" s="17">
        <v>0</v>
      </c>
      <c r="J209" s="111">
        <f t="shared" si="3"/>
        <v>0</v>
      </c>
    </row>
    <row r="210" spans="2:10" ht="16.5" customHeight="1">
      <c r="B210" s="130"/>
      <c r="C210" s="130"/>
      <c r="D210" s="130"/>
      <c r="E210" s="130"/>
      <c r="F210" s="14" t="s">
        <v>40</v>
      </c>
      <c r="G210" s="16" t="s">
        <v>41</v>
      </c>
      <c r="H210" s="17" t="s">
        <v>529</v>
      </c>
      <c r="I210" s="17">
        <v>17000</v>
      </c>
      <c r="J210" s="111">
        <f t="shared" si="3"/>
        <v>76.16487455197132</v>
      </c>
    </row>
    <row r="211" spans="2:10" ht="16.5" customHeight="1">
      <c r="B211" s="131"/>
      <c r="C211" s="131"/>
      <c r="D211" s="132" t="s">
        <v>67</v>
      </c>
      <c r="E211" s="132"/>
      <c r="F211" s="15"/>
      <c r="G211" s="16" t="s">
        <v>68</v>
      </c>
      <c r="H211" s="17" t="s">
        <v>530</v>
      </c>
      <c r="I211" s="17">
        <f>SUM(I212:I229)</f>
        <v>838059.1900000002</v>
      </c>
      <c r="J211" s="111">
        <f t="shared" si="3"/>
        <v>51.70651468410663</v>
      </c>
    </row>
    <row r="212" spans="2:10" ht="16.5" customHeight="1">
      <c r="B212" s="130"/>
      <c r="C212" s="130"/>
      <c r="D212" s="130"/>
      <c r="E212" s="130"/>
      <c r="F212" s="14" t="s">
        <v>18</v>
      </c>
      <c r="G212" s="16" t="s">
        <v>19</v>
      </c>
      <c r="H212" s="17" t="s">
        <v>531</v>
      </c>
      <c r="I212" s="17">
        <v>34696.34</v>
      </c>
      <c r="J212" s="111">
        <f t="shared" si="3"/>
        <v>44.25553571428571</v>
      </c>
    </row>
    <row r="213" spans="2:10" ht="16.5" customHeight="1">
      <c r="B213" s="130"/>
      <c r="C213" s="130"/>
      <c r="D213" s="130"/>
      <c r="E213" s="130"/>
      <c r="F213" s="14" t="s">
        <v>20</v>
      </c>
      <c r="G213" s="16" t="s">
        <v>21</v>
      </c>
      <c r="H213" s="17" t="s">
        <v>532</v>
      </c>
      <c r="I213" s="17">
        <v>495480.1</v>
      </c>
      <c r="J213" s="111">
        <f t="shared" si="3"/>
        <v>50.456221995926676</v>
      </c>
    </row>
    <row r="214" spans="2:10" ht="16.5" customHeight="1">
      <c r="B214" s="130"/>
      <c r="C214" s="130"/>
      <c r="D214" s="130"/>
      <c r="E214" s="130"/>
      <c r="F214" s="14" t="s">
        <v>22</v>
      </c>
      <c r="G214" s="16" t="s">
        <v>23</v>
      </c>
      <c r="H214" s="17" t="s">
        <v>533</v>
      </c>
      <c r="I214" s="17">
        <v>84226</v>
      </c>
      <c r="J214" s="111">
        <f t="shared" si="3"/>
        <v>97.93720930232558</v>
      </c>
    </row>
    <row r="215" spans="2:10" ht="16.5" customHeight="1">
      <c r="B215" s="130"/>
      <c r="C215" s="130"/>
      <c r="D215" s="130"/>
      <c r="E215" s="130"/>
      <c r="F215" s="14" t="s">
        <v>24</v>
      </c>
      <c r="G215" s="16" t="s">
        <v>25</v>
      </c>
      <c r="H215" s="17" t="s">
        <v>534</v>
      </c>
      <c r="I215" s="17">
        <v>81919.63</v>
      </c>
      <c r="J215" s="111">
        <f t="shared" si="3"/>
        <v>47.24315455594002</v>
      </c>
    </row>
    <row r="216" spans="2:10" ht="16.5" customHeight="1">
      <c r="B216" s="130"/>
      <c r="C216" s="130"/>
      <c r="D216" s="130"/>
      <c r="E216" s="130"/>
      <c r="F216" s="14" t="s">
        <v>26</v>
      </c>
      <c r="G216" s="16" t="s">
        <v>27</v>
      </c>
      <c r="H216" s="17" t="s">
        <v>535</v>
      </c>
      <c r="I216" s="17">
        <v>12454.67</v>
      </c>
      <c r="J216" s="111">
        <f t="shared" si="3"/>
        <v>44.32266903914591</v>
      </c>
    </row>
    <row r="217" spans="2:10" ht="16.5" customHeight="1">
      <c r="B217" s="130"/>
      <c r="C217" s="130"/>
      <c r="D217" s="130"/>
      <c r="E217" s="130"/>
      <c r="F217" s="14" t="s">
        <v>43</v>
      </c>
      <c r="G217" s="16" t="s">
        <v>44</v>
      </c>
      <c r="H217" s="17" t="s">
        <v>459</v>
      </c>
      <c r="I217" s="17">
        <v>171</v>
      </c>
      <c r="J217" s="111">
        <f t="shared" si="3"/>
        <v>34.2</v>
      </c>
    </row>
    <row r="218" spans="2:10" ht="16.5" customHeight="1">
      <c r="B218" s="130"/>
      <c r="C218" s="130"/>
      <c r="D218" s="130"/>
      <c r="E218" s="130"/>
      <c r="F218" s="14" t="s">
        <v>28</v>
      </c>
      <c r="G218" s="16" t="s">
        <v>29</v>
      </c>
      <c r="H218" s="17" t="s">
        <v>536</v>
      </c>
      <c r="I218" s="17">
        <v>32287.64</v>
      </c>
      <c r="J218" s="111">
        <f t="shared" si="3"/>
        <v>40.607764963338404</v>
      </c>
    </row>
    <row r="219" spans="2:10" ht="16.5" customHeight="1">
      <c r="B219" s="130"/>
      <c r="C219" s="130"/>
      <c r="D219" s="130"/>
      <c r="E219" s="130"/>
      <c r="F219" s="14" t="s">
        <v>57</v>
      </c>
      <c r="G219" s="16" t="s">
        <v>58</v>
      </c>
      <c r="H219" s="17" t="s">
        <v>42</v>
      </c>
      <c r="I219" s="17">
        <v>2464.06</v>
      </c>
      <c r="J219" s="111">
        <f t="shared" si="3"/>
        <v>44.80109090909091</v>
      </c>
    </row>
    <row r="220" spans="2:10" ht="16.5" customHeight="1">
      <c r="B220" s="130"/>
      <c r="C220" s="130"/>
      <c r="D220" s="130"/>
      <c r="E220" s="130"/>
      <c r="F220" s="14" t="s">
        <v>59</v>
      </c>
      <c r="G220" s="16" t="s">
        <v>60</v>
      </c>
      <c r="H220" s="17" t="s">
        <v>537</v>
      </c>
      <c r="I220" s="17">
        <v>1102.25</v>
      </c>
      <c r="J220" s="111">
        <f t="shared" si="3"/>
        <v>18.68220338983051</v>
      </c>
    </row>
    <row r="221" spans="2:10" ht="16.5" customHeight="1">
      <c r="B221" s="130"/>
      <c r="C221" s="130"/>
      <c r="D221" s="130"/>
      <c r="E221" s="130"/>
      <c r="F221" s="14" t="s">
        <v>45</v>
      </c>
      <c r="G221" s="16" t="s">
        <v>46</v>
      </c>
      <c r="H221" s="17" t="s">
        <v>538</v>
      </c>
      <c r="I221" s="17">
        <v>8090.02</v>
      </c>
      <c r="J221" s="111">
        <f t="shared" si="3"/>
        <v>39.85231527093596</v>
      </c>
    </row>
    <row r="222" spans="2:10" ht="16.5" customHeight="1">
      <c r="B222" s="130"/>
      <c r="C222" s="130"/>
      <c r="D222" s="130"/>
      <c r="E222" s="130"/>
      <c r="F222" s="14" t="s">
        <v>30</v>
      </c>
      <c r="G222" s="16" t="s">
        <v>31</v>
      </c>
      <c r="H222" s="17" t="s">
        <v>432</v>
      </c>
      <c r="I222" s="17">
        <v>2318.55</v>
      </c>
      <c r="J222" s="111">
        <f t="shared" si="3"/>
        <v>46.371</v>
      </c>
    </row>
    <row r="223" spans="2:10" ht="16.5" customHeight="1">
      <c r="B223" s="130"/>
      <c r="C223" s="130"/>
      <c r="D223" s="130"/>
      <c r="E223" s="130"/>
      <c r="F223" s="14" t="s">
        <v>32</v>
      </c>
      <c r="G223" s="16" t="s">
        <v>33</v>
      </c>
      <c r="H223" s="17" t="s">
        <v>467</v>
      </c>
      <c r="I223" s="17">
        <v>80</v>
      </c>
      <c r="J223" s="111">
        <f t="shared" si="3"/>
        <v>7.2727272727272725</v>
      </c>
    </row>
    <row r="224" spans="2:10" ht="16.5" customHeight="1">
      <c r="B224" s="130"/>
      <c r="C224" s="130"/>
      <c r="D224" s="130"/>
      <c r="E224" s="130"/>
      <c r="F224" s="14" t="s">
        <v>34</v>
      </c>
      <c r="G224" s="16" t="s">
        <v>35</v>
      </c>
      <c r="H224" s="17" t="s">
        <v>539</v>
      </c>
      <c r="I224" s="17">
        <v>23235.6</v>
      </c>
      <c r="J224" s="111">
        <f t="shared" si="3"/>
        <v>26.955452436194893</v>
      </c>
    </row>
    <row r="225" spans="2:10" ht="16.5" customHeight="1">
      <c r="B225" s="130"/>
      <c r="C225" s="130"/>
      <c r="D225" s="130"/>
      <c r="E225" s="130"/>
      <c r="F225" s="14" t="s">
        <v>47</v>
      </c>
      <c r="G225" s="16" t="s">
        <v>48</v>
      </c>
      <c r="H225" s="17" t="s">
        <v>415</v>
      </c>
      <c r="I225" s="17">
        <v>343.01</v>
      </c>
      <c r="J225" s="111">
        <f t="shared" si="3"/>
        <v>34.300999999999995</v>
      </c>
    </row>
    <row r="226" spans="2:10" ht="31.5" customHeight="1">
      <c r="B226" s="130"/>
      <c r="C226" s="130"/>
      <c r="D226" s="130"/>
      <c r="E226" s="130"/>
      <c r="F226" s="14" t="s">
        <v>49</v>
      </c>
      <c r="G226" s="16" t="s">
        <v>438</v>
      </c>
      <c r="H226" s="17" t="s">
        <v>540</v>
      </c>
      <c r="I226" s="17">
        <v>1053.14</v>
      </c>
      <c r="J226" s="111">
        <f t="shared" si="3"/>
        <v>40.50538461538462</v>
      </c>
    </row>
    <row r="227" spans="2:10" ht="16.5" customHeight="1">
      <c r="B227" s="130"/>
      <c r="C227" s="130"/>
      <c r="D227" s="130"/>
      <c r="E227" s="130"/>
      <c r="F227" s="14" t="s">
        <v>36</v>
      </c>
      <c r="G227" s="16" t="s">
        <v>37</v>
      </c>
      <c r="H227" s="17" t="s">
        <v>541</v>
      </c>
      <c r="I227" s="17">
        <v>1114.18</v>
      </c>
      <c r="J227" s="111">
        <f t="shared" si="3"/>
        <v>50.64454545454545</v>
      </c>
    </row>
    <row r="228" spans="2:10" ht="16.5" customHeight="1">
      <c r="B228" s="130"/>
      <c r="C228" s="130"/>
      <c r="D228" s="130"/>
      <c r="E228" s="130"/>
      <c r="F228" s="14" t="s">
        <v>38</v>
      </c>
      <c r="G228" s="16" t="s">
        <v>39</v>
      </c>
      <c r="H228" s="17" t="s">
        <v>542</v>
      </c>
      <c r="I228" s="17">
        <v>1023</v>
      </c>
      <c r="J228" s="111">
        <f t="shared" si="3"/>
        <v>30.08823529411765</v>
      </c>
    </row>
    <row r="229" spans="2:10" ht="16.5" customHeight="1">
      <c r="B229" s="130"/>
      <c r="C229" s="130"/>
      <c r="D229" s="130"/>
      <c r="E229" s="130"/>
      <c r="F229" s="14" t="s">
        <v>40</v>
      </c>
      <c r="G229" s="16" t="s">
        <v>41</v>
      </c>
      <c r="H229" s="17" t="s">
        <v>543</v>
      </c>
      <c r="I229" s="17">
        <v>56000</v>
      </c>
      <c r="J229" s="111">
        <f t="shared" si="3"/>
        <v>93.81963175794536</v>
      </c>
    </row>
    <row r="230" spans="2:10" ht="16.5" customHeight="1">
      <c r="B230" s="131"/>
      <c r="C230" s="131"/>
      <c r="D230" s="132" t="s">
        <v>16</v>
      </c>
      <c r="E230" s="132"/>
      <c r="F230" s="15"/>
      <c r="G230" s="16" t="s">
        <v>17</v>
      </c>
      <c r="H230" s="17" t="s">
        <v>544</v>
      </c>
      <c r="I230" s="17">
        <f>SUM(I231:I244)</f>
        <v>145932.15000000002</v>
      </c>
      <c r="J230" s="111">
        <f t="shared" si="3"/>
        <v>54.8617105263158</v>
      </c>
    </row>
    <row r="231" spans="2:10" ht="16.5" customHeight="1">
      <c r="B231" s="130"/>
      <c r="C231" s="130"/>
      <c r="D231" s="130"/>
      <c r="E231" s="130"/>
      <c r="F231" s="14" t="s">
        <v>18</v>
      </c>
      <c r="G231" s="16" t="s">
        <v>19</v>
      </c>
      <c r="H231" s="17" t="s">
        <v>528</v>
      </c>
      <c r="I231" s="17">
        <v>95.17</v>
      </c>
      <c r="J231" s="111">
        <f t="shared" si="3"/>
        <v>31.723333333333333</v>
      </c>
    </row>
    <row r="232" spans="2:10" ht="16.5" customHeight="1">
      <c r="B232" s="130"/>
      <c r="C232" s="130"/>
      <c r="D232" s="130"/>
      <c r="E232" s="130"/>
      <c r="F232" s="14" t="s">
        <v>20</v>
      </c>
      <c r="G232" s="16" t="s">
        <v>21</v>
      </c>
      <c r="H232" s="17" t="s">
        <v>545</v>
      </c>
      <c r="I232" s="17">
        <v>13201.61</v>
      </c>
      <c r="J232" s="111">
        <f t="shared" si="3"/>
        <v>44.4199528936743</v>
      </c>
    </row>
    <row r="233" spans="2:10" ht="16.5" customHeight="1">
      <c r="B233" s="130"/>
      <c r="C233" s="130"/>
      <c r="D233" s="130"/>
      <c r="E233" s="130"/>
      <c r="F233" s="14" t="s">
        <v>22</v>
      </c>
      <c r="G233" s="16" t="s">
        <v>23</v>
      </c>
      <c r="H233" s="17" t="s">
        <v>546</v>
      </c>
      <c r="I233" s="17">
        <v>2486.34</v>
      </c>
      <c r="J233" s="111">
        <f t="shared" si="3"/>
        <v>99.97346200241255</v>
      </c>
    </row>
    <row r="234" spans="2:10" ht="16.5" customHeight="1">
      <c r="B234" s="130"/>
      <c r="C234" s="130"/>
      <c r="D234" s="130"/>
      <c r="E234" s="130"/>
      <c r="F234" s="14" t="s">
        <v>24</v>
      </c>
      <c r="G234" s="16" t="s">
        <v>25</v>
      </c>
      <c r="H234" s="17" t="s">
        <v>547</v>
      </c>
      <c r="I234" s="17">
        <v>2310.55</v>
      </c>
      <c r="J234" s="111">
        <f t="shared" si="3"/>
        <v>42.787962962962965</v>
      </c>
    </row>
    <row r="235" spans="2:10" ht="16.5" customHeight="1">
      <c r="B235" s="130"/>
      <c r="C235" s="130"/>
      <c r="D235" s="130"/>
      <c r="E235" s="130"/>
      <c r="F235" s="14" t="s">
        <v>26</v>
      </c>
      <c r="G235" s="16" t="s">
        <v>27</v>
      </c>
      <c r="H235" s="17" t="s">
        <v>548</v>
      </c>
      <c r="I235" s="17">
        <v>321.08</v>
      </c>
      <c r="J235" s="111">
        <f t="shared" si="3"/>
        <v>35.675555555555555</v>
      </c>
    </row>
    <row r="236" spans="2:10" ht="16.5" customHeight="1">
      <c r="B236" s="130"/>
      <c r="C236" s="130"/>
      <c r="D236" s="130"/>
      <c r="E236" s="130"/>
      <c r="F236" s="14" t="s">
        <v>43</v>
      </c>
      <c r="G236" s="16" t="s">
        <v>44</v>
      </c>
      <c r="H236" s="17" t="s">
        <v>549</v>
      </c>
      <c r="I236" s="17">
        <v>2103.01</v>
      </c>
      <c r="J236" s="111">
        <f t="shared" si="3"/>
        <v>75.29573934837094</v>
      </c>
    </row>
    <row r="237" spans="2:10" ht="16.5" customHeight="1">
      <c r="B237" s="130"/>
      <c r="C237" s="130"/>
      <c r="D237" s="130"/>
      <c r="E237" s="130"/>
      <c r="F237" s="14" t="s">
        <v>28</v>
      </c>
      <c r="G237" s="16" t="s">
        <v>29</v>
      </c>
      <c r="H237" s="17" t="s">
        <v>550</v>
      </c>
      <c r="I237" s="17">
        <v>15158.53</v>
      </c>
      <c r="J237" s="111">
        <f t="shared" si="3"/>
        <v>57.12654983983418</v>
      </c>
    </row>
    <row r="238" spans="2:10" ht="16.5" customHeight="1">
      <c r="B238" s="130"/>
      <c r="C238" s="130"/>
      <c r="D238" s="130"/>
      <c r="E238" s="130"/>
      <c r="F238" s="14" t="s">
        <v>30</v>
      </c>
      <c r="G238" s="16" t="s">
        <v>31</v>
      </c>
      <c r="H238" s="17" t="s">
        <v>381</v>
      </c>
      <c r="I238" s="17">
        <v>10617.93</v>
      </c>
      <c r="J238" s="111">
        <f t="shared" si="3"/>
        <v>70.7862</v>
      </c>
    </row>
    <row r="239" spans="2:10" ht="16.5" customHeight="1">
      <c r="B239" s="130"/>
      <c r="C239" s="130"/>
      <c r="D239" s="130"/>
      <c r="E239" s="130"/>
      <c r="F239" s="14" t="s">
        <v>32</v>
      </c>
      <c r="G239" s="16" t="s">
        <v>33</v>
      </c>
      <c r="H239" s="17" t="s">
        <v>450</v>
      </c>
      <c r="I239" s="17">
        <v>100</v>
      </c>
      <c r="J239" s="111">
        <f t="shared" si="3"/>
        <v>100</v>
      </c>
    </row>
    <row r="240" spans="2:10" ht="16.5" customHeight="1">
      <c r="B240" s="130"/>
      <c r="C240" s="130"/>
      <c r="D240" s="130"/>
      <c r="E240" s="130"/>
      <c r="F240" s="14" t="s">
        <v>34</v>
      </c>
      <c r="G240" s="16" t="s">
        <v>35</v>
      </c>
      <c r="H240" s="17" t="s">
        <v>551</v>
      </c>
      <c r="I240" s="17">
        <v>96365.69</v>
      </c>
      <c r="J240" s="111">
        <f t="shared" si="3"/>
        <v>53.8355810055866</v>
      </c>
    </row>
    <row r="241" spans="2:10" ht="16.5" customHeight="1">
      <c r="B241" s="130"/>
      <c r="C241" s="130"/>
      <c r="D241" s="130"/>
      <c r="E241" s="130"/>
      <c r="F241" s="14" t="s">
        <v>36</v>
      </c>
      <c r="G241" s="16" t="s">
        <v>37</v>
      </c>
      <c r="H241" s="17" t="s">
        <v>450</v>
      </c>
      <c r="I241" s="17">
        <v>42.6</v>
      </c>
      <c r="J241" s="111">
        <f t="shared" si="3"/>
        <v>42.6</v>
      </c>
    </row>
    <row r="242" spans="2:10" ht="16.5" customHeight="1">
      <c r="B242" s="130"/>
      <c r="C242" s="130"/>
      <c r="D242" s="130"/>
      <c r="E242" s="130"/>
      <c r="F242" s="14" t="s">
        <v>38</v>
      </c>
      <c r="G242" s="16" t="s">
        <v>39</v>
      </c>
      <c r="H242" s="17" t="s">
        <v>552</v>
      </c>
      <c r="I242" s="17">
        <v>2117</v>
      </c>
      <c r="J242" s="111">
        <f t="shared" si="3"/>
        <v>100</v>
      </c>
    </row>
    <row r="243" spans="2:10" ht="16.5" customHeight="1">
      <c r="B243" s="130"/>
      <c r="C243" s="130"/>
      <c r="D243" s="130"/>
      <c r="E243" s="130"/>
      <c r="F243" s="14" t="s">
        <v>40</v>
      </c>
      <c r="G243" s="16" t="s">
        <v>41</v>
      </c>
      <c r="H243" s="17" t="s">
        <v>553</v>
      </c>
      <c r="I243" s="17">
        <v>800</v>
      </c>
      <c r="J243" s="111">
        <f t="shared" si="3"/>
        <v>76.33587786259542</v>
      </c>
    </row>
    <row r="244" spans="2:10" ht="16.5" customHeight="1">
      <c r="B244" s="130"/>
      <c r="C244" s="130"/>
      <c r="D244" s="130"/>
      <c r="E244" s="130"/>
      <c r="F244" s="14" t="s">
        <v>554</v>
      </c>
      <c r="G244" s="16" t="s">
        <v>555</v>
      </c>
      <c r="H244" s="17" t="s">
        <v>459</v>
      </c>
      <c r="I244" s="17">
        <v>212.64</v>
      </c>
      <c r="J244" s="111">
        <f t="shared" si="3"/>
        <v>42.528</v>
      </c>
    </row>
    <row r="245" spans="2:10" ht="16.5" customHeight="1">
      <c r="B245" s="131"/>
      <c r="C245" s="131"/>
      <c r="D245" s="132" t="s">
        <v>12</v>
      </c>
      <c r="E245" s="132"/>
      <c r="F245" s="15"/>
      <c r="G245" s="16" t="s">
        <v>13</v>
      </c>
      <c r="H245" s="17" t="s">
        <v>556</v>
      </c>
      <c r="I245" s="17">
        <f>SUM(I246:I261)</f>
        <v>151604.49000000002</v>
      </c>
      <c r="J245" s="111">
        <f t="shared" si="3"/>
        <v>46.37641174671154</v>
      </c>
    </row>
    <row r="246" spans="2:10" ht="16.5" customHeight="1">
      <c r="B246" s="130"/>
      <c r="C246" s="130"/>
      <c r="D246" s="130"/>
      <c r="E246" s="130"/>
      <c r="F246" s="14" t="s">
        <v>18</v>
      </c>
      <c r="G246" s="16" t="s">
        <v>19</v>
      </c>
      <c r="H246" s="17" t="s">
        <v>459</v>
      </c>
      <c r="I246" s="17">
        <v>273.15</v>
      </c>
      <c r="J246" s="111">
        <f t="shared" si="3"/>
        <v>54.63</v>
      </c>
    </row>
    <row r="247" spans="2:10" ht="16.5" customHeight="1">
      <c r="B247" s="130"/>
      <c r="C247" s="130"/>
      <c r="D247" s="130"/>
      <c r="E247" s="130"/>
      <c r="F247" s="14" t="s">
        <v>20</v>
      </c>
      <c r="G247" s="16" t="s">
        <v>21</v>
      </c>
      <c r="H247" s="17" t="s">
        <v>557</v>
      </c>
      <c r="I247" s="17">
        <v>99836.34</v>
      </c>
      <c r="J247" s="111">
        <f t="shared" si="3"/>
        <v>44.87268526841897</v>
      </c>
    </row>
    <row r="248" spans="2:10" ht="16.5" customHeight="1">
      <c r="B248" s="130"/>
      <c r="C248" s="130"/>
      <c r="D248" s="130"/>
      <c r="E248" s="130"/>
      <c r="F248" s="14" t="s">
        <v>22</v>
      </c>
      <c r="G248" s="16" t="s">
        <v>23</v>
      </c>
      <c r="H248" s="17" t="s">
        <v>558</v>
      </c>
      <c r="I248" s="17">
        <v>16511.29</v>
      </c>
      <c r="J248" s="111">
        <f t="shared" si="3"/>
        <v>99.99570009689923</v>
      </c>
    </row>
    <row r="249" spans="2:10" ht="16.5" customHeight="1">
      <c r="B249" s="130"/>
      <c r="C249" s="130"/>
      <c r="D249" s="130"/>
      <c r="E249" s="130"/>
      <c r="F249" s="14" t="s">
        <v>24</v>
      </c>
      <c r="G249" s="16" t="s">
        <v>25</v>
      </c>
      <c r="H249" s="17" t="s">
        <v>559</v>
      </c>
      <c r="I249" s="17">
        <v>15823.1</v>
      </c>
      <c r="J249" s="111">
        <f t="shared" si="3"/>
        <v>44.698022598870054</v>
      </c>
    </row>
    <row r="250" spans="2:10" ht="16.5" customHeight="1">
      <c r="B250" s="130"/>
      <c r="C250" s="130"/>
      <c r="D250" s="130"/>
      <c r="E250" s="130"/>
      <c r="F250" s="14" t="s">
        <v>26</v>
      </c>
      <c r="G250" s="16" t="s">
        <v>27</v>
      </c>
      <c r="H250" s="17" t="s">
        <v>560</v>
      </c>
      <c r="I250" s="17">
        <v>2552.15</v>
      </c>
      <c r="J250" s="111">
        <f t="shared" si="3"/>
        <v>44.77456140350877</v>
      </c>
    </row>
    <row r="251" spans="2:10" ht="16.5" customHeight="1">
      <c r="B251" s="130"/>
      <c r="C251" s="130"/>
      <c r="D251" s="130"/>
      <c r="E251" s="130"/>
      <c r="F251" s="14" t="s">
        <v>43</v>
      </c>
      <c r="G251" s="16" t="s">
        <v>44</v>
      </c>
      <c r="H251" s="17" t="s">
        <v>459</v>
      </c>
      <c r="I251" s="17">
        <v>0</v>
      </c>
      <c r="J251" s="111">
        <f t="shared" si="3"/>
        <v>0</v>
      </c>
    </row>
    <row r="252" spans="2:10" ht="16.5" customHeight="1">
      <c r="B252" s="130"/>
      <c r="C252" s="130"/>
      <c r="D252" s="130"/>
      <c r="E252" s="130"/>
      <c r="F252" s="14" t="s">
        <v>28</v>
      </c>
      <c r="G252" s="16" t="s">
        <v>29</v>
      </c>
      <c r="H252" s="17" t="s">
        <v>561</v>
      </c>
      <c r="I252" s="17">
        <v>2740.74</v>
      </c>
      <c r="J252" s="111">
        <f t="shared" si="3"/>
        <v>19.683567940247055</v>
      </c>
    </row>
    <row r="253" spans="2:10" ht="16.5" customHeight="1">
      <c r="B253" s="130"/>
      <c r="C253" s="130"/>
      <c r="D253" s="130"/>
      <c r="E253" s="130"/>
      <c r="F253" s="14" t="s">
        <v>45</v>
      </c>
      <c r="G253" s="16" t="s">
        <v>46</v>
      </c>
      <c r="H253" s="17" t="s">
        <v>562</v>
      </c>
      <c r="I253" s="17">
        <v>1446.76</v>
      </c>
      <c r="J253" s="111">
        <f t="shared" si="3"/>
        <v>51.67</v>
      </c>
    </row>
    <row r="254" spans="2:10" ht="16.5" customHeight="1">
      <c r="B254" s="130"/>
      <c r="C254" s="130"/>
      <c r="D254" s="130"/>
      <c r="E254" s="130"/>
      <c r="F254" s="14" t="s">
        <v>30</v>
      </c>
      <c r="G254" s="16" t="s">
        <v>31</v>
      </c>
      <c r="H254" s="17" t="s">
        <v>513</v>
      </c>
      <c r="I254" s="17">
        <v>30.75</v>
      </c>
      <c r="J254" s="111">
        <f t="shared" si="3"/>
        <v>0.4730769230769231</v>
      </c>
    </row>
    <row r="255" spans="2:10" ht="16.5" customHeight="1">
      <c r="B255" s="130"/>
      <c r="C255" s="130"/>
      <c r="D255" s="130"/>
      <c r="E255" s="130"/>
      <c r="F255" s="14" t="s">
        <v>32</v>
      </c>
      <c r="G255" s="16" t="s">
        <v>33</v>
      </c>
      <c r="H255" s="17" t="s">
        <v>526</v>
      </c>
      <c r="I255" s="17">
        <v>0</v>
      </c>
      <c r="J255" s="111">
        <f t="shared" si="3"/>
        <v>0</v>
      </c>
    </row>
    <row r="256" spans="2:10" ht="16.5" customHeight="1">
      <c r="B256" s="130"/>
      <c r="C256" s="130"/>
      <c r="D256" s="130"/>
      <c r="E256" s="130"/>
      <c r="F256" s="14" t="s">
        <v>34</v>
      </c>
      <c r="G256" s="16" t="s">
        <v>35</v>
      </c>
      <c r="H256" s="17" t="s">
        <v>563</v>
      </c>
      <c r="I256" s="17">
        <v>5481.34</v>
      </c>
      <c r="J256" s="111">
        <f t="shared" si="3"/>
        <v>51.22747663551402</v>
      </c>
    </row>
    <row r="257" spans="2:10" ht="16.5" customHeight="1">
      <c r="B257" s="130"/>
      <c r="C257" s="130"/>
      <c r="D257" s="130"/>
      <c r="E257" s="130"/>
      <c r="F257" s="14" t="s">
        <v>47</v>
      </c>
      <c r="G257" s="16" t="s">
        <v>48</v>
      </c>
      <c r="H257" s="17" t="s">
        <v>548</v>
      </c>
      <c r="I257" s="17">
        <v>261</v>
      </c>
      <c r="J257" s="111">
        <f t="shared" si="3"/>
        <v>28.999999999999996</v>
      </c>
    </row>
    <row r="258" spans="2:10" ht="30.75" customHeight="1">
      <c r="B258" s="130"/>
      <c r="C258" s="130"/>
      <c r="D258" s="130"/>
      <c r="E258" s="130"/>
      <c r="F258" s="14" t="s">
        <v>49</v>
      </c>
      <c r="G258" s="16" t="s">
        <v>438</v>
      </c>
      <c r="H258" s="17" t="s">
        <v>505</v>
      </c>
      <c r="I258" s="17">
        <v>742.64</v>
      </c>
      <c r="J258" s="111">
        <f t="shared" si="3"/>
        <v>41.257777777777775</v>
      </c>
    </row>
    <row r="259" spans="2:10" ht="16.5" customHeight="1">
      <c r="B259" s="130"/>
      <c r="C259" s="130"/>
      <c r="D259" s="130"/>
      <c r="E259" s="130"/>
      <c r="F259" s="14" t="s">
        <v>36</v>
      </c>
      <c r="G259" s="16" t="s">
        <v>37</v>
      </c>
      <c r="H259" s="17" t="s">
        <v>564</v>
      </c>
      <c r="I259" s="17">
        <v>444.03</v>
      </c>
      <c r="J259" s="111">
        <f t="shared" si="3"/>
        <v>31.71642857142857</v>
      </c>
    </row>
    <row r="260" spans="2:10" ht="16.5" customHeight="1">
      <c r="B260" s="130"/>
      <c r="C260" s="130"/>
      <c r="D260" s="130"/>
      <c r="E260" s="130"/>
      <c r="F260" s="14" t="s">
        <v>40</v>
      </c>
      <c r="G260" s="16" t="s">
        <v>41</v>
      </c>
      <c r="H260" s="17" t="s">
        <v>565</v>
      </c>
      <c r="I260" s="17">
        <v>4900</v>
      </c>
      <c r="J260" s="111">
        <f t="shared" si="3"/>
        <v>75.66399011735639</v>
      </c>
    </row>
    <row r="261" spans="2:10" ht="21.75" customHeight="1">
      <c r="B261" s="130"/>
      <c r="C261" s="130"/>
      <c r="D261" s="130"/>
      <c r="E261" s="130"/>
      <c r="F261" s="14" t="s">
        <v>50</v>
      </c>
      <c r="G261" s="16" t="s">
        <v>51</v>
      </c>
      <c r="H261" s="17" t="s">
        <v>467</v>
      </c>
      <c r="I261" s="17">
        <v>561.2</v>
      </c>
      <c r="J261" s="111">
        <f aca="true" t="shared" si="4" ref="J261:J324">I261/H261*100</f>
        <v>51.018181818181816</v>
      </c>
    </row>
    <row r="262" spans="2:10" ht="16.5" customHeight="1">
      <c r="B262" s="131"/>
      <c r="C262" s="131"/>
      <c r="D262" s="132" t="s">
        <v>61</v>
      </c>
      <c r="E262" s="132"/>
      <c r="F262" s="15"/>
      <c r="G262" s="16" t="s">
        <v>62</v>
      </c>
      <c r="H262" s="17" t="s">
        <v>566</v>
      </c>
      <c r="I262" s="17">
        <f>SUM(I263:I264)</f>
        <v>10165.189999999999</v>
      </c>
      <c r="J262" s="111">
        <f t="shared" si="4"/>
        <v>34.57547619047618</v>
      </c>
    </row>
    <row r="263" spans="2:10" ht="16.5" customHeight="1">
      <c r="B263" s="130"/>
      <c r="C263" s="130"/>
      <c r="D263" s="130"/>
      <c r="E263" s="130"/>
      <c r="F263" s="14" t="s">
        <v>34</v>
      </c>
      <c r="G263" s="16" t="s">
        <v>35</v>
      </c>
      <c r="H263" s="17" t="s">
        <v>567</v>
      </c>
      <c r="I263" s="17">
        <v>4127.28</v>
      </c>
      <c r="J263" s="111">
        <f t="shared" si="4"/>
        <v>35.889391304347825</v>
      </c>
    </row>
    <row r="264" spans="2:10" ht="16.5" customHeight="1">
      <c r="B264" s="130"/>
      <c r="C264" s="130"/>
      <c r="D264" s="130"/>
      <c r="E264" s="130"/>
      <c r="F264" s="14" t="s">
        <v>36</v>
      </c>
      <c r="G264" s="16" t="s">
        <v>37</v>
      </c>
      <c r="H264" s="17" t="s">
        <v>568</v>
      </c>
      <c r="I264" s="17">
        <v>6037.91</v>
      </c>
      <c r="J264" s="111">
        <f t="shared" si="4"/>
        <v>33.731340782122906</v>
      </c>
    </row>
    <row r="265" spans="2:10" ht="16.5" customHeight="1">
      <c r="B265" s="131"/>
      <c r="C265" s="131"/>
      <c r="D265" s="132" t="s">
        <v>350</v>
      </c>
      <c r="E265" s="132"/>
      <c r="F265" s="15"/>
      <c r="G265" s="16" t="s">
        <v>73</v>
      </c>
      <c r="H265" s="17" t="s">
        <v>569</v>
      </c>
      <c r="I265" s="17">
        <f>SUM(I266:I267)</f>
        <v>2201</v>
      </c>
      <c r="J265" s="111">
        <f t="shared" si="4"/>
        <v>92.09205020920503</v>
      </c>
    </row>
    <row r="266" spans="2:10" ht="16.5" customHeight="1">
      <c r="B266" s="130"/>
      <c r="C266" s="130"/>
      <c r="D266" s="130"/>
      <c r="E266" s="130"/>
      <c r="F266" s="14" t="s">
        <v>43</v>
      </c>
      <c r="G266" s="16" t="s">
        <v>44</v>
      </c>
      <c r="H266" s="17" t="s">
        <v>570</v>
      </c>
      <c r="I266" s="17">
        <v>280</v>
      </c>
      <c r="J266" s="111">
        <f t="shared" si="4"/>
        <v>100</v>
      </c>
    </row>
    <row r="267" spans="2:10" ht="16.5" customHeight="1">
      <c r="B267" s="130"/>
      <c r="C267" s="130"/>
      <c r="D267" s="130"/>
      <c r="E267" s="130"/>
      <c r="F267" s="14" t="s">
        <v>28</v>
      </c>
      <c r="G267" s="16" t="s">
        <v>29</v>
      </c>
      <c r="H267" s="17" t="s">
        <v>571</v>
      </c>
      <c r="I267" s="17">
        <v>1921</v>
      </c>
      <c r="J267" s="111">
        <f t="shared" si="4"/>
        <v>91.04265402843602</v>
      </c>
    </row>
    <row r="268" spans="2:10" ht="16.5" customHeight="1">
      <c r="B268" s="133" t="s">
        <v>262</v>
      </c>
      <c r="C268" s="133"/>
      <c r="D268" s="133"/>
      <c r="E268" s="133"/>
      <c r="F268" s="11"/>
      <c r="G268" s="12" t="s">
        <v>263</v>
      </c>
      <c r="H268" s="13" t="s">
        <v>572</v>
      </c>
      <c r="I268" s="13">
        <f>I269+I272</f>
        <v>43497.99</v>
      </c>
      <c r="J268" s="110">
        <f t="shared" si="4"/>
        <v>48.49507802382456</v>
      </c>
    </row>
    <row r="269" spans="2:10" ht="16.5" customHeight="1">
      <c r="B269" s="131"/>
      <c r="C269" s="131"/>
      <c r="D269" s="132" t="s">
        <v>264</v>
      </c>
      <c r="E269" s="132"/>
      <c r="F269" s="15"/>
      <c r="G269" s="16" t="s">
        <v>265</v>
      </c>
      <c r="H269" s="17" t="s">
        <v>468</v>
      </c>
      <c r="I269" s="17">
        <f>SUM(I270:I271)</f>
        <v>0</v>
      </c>
      <c r="J269" s="111">
        <f t="shared" si="4"/>
        <v>0</v>
      </c>
    </row>
    <row r="270" spans="2:10" ht="16.5" customHeight="1">
      <c r="B270" s="130"/>
      <c r="C270" s="130"/>
      <c r="D270" s="130"/>
      <c r="E270" s="130"/>
      <c r="F270" s="14" t="s">
        <v>28</v>
      </c>
      <c r="G270" s="16" t="s">
        <v>29</v>
      </c>
      <c r="H270" s="17" t="s">
        <v>415</v>
      </c>
      <c r="I270" s="17">
        <v>0</v>
      </c>
      <c r="J270" s="111">
        <f t="shared" si="4"/>
        <v>0</v>
      </c>
    </row>
    <row r="271" spans="2:10" ht="16.5" customHeight="1">
      <c r="B271" s="130"/>
      <c r="C271" s="130"/>
      <c r="D271" s="130"/>
      <c r="E271" s="130"/>
      <c r="F271" s="14" t="s">
        <v>34</v>
      </c>
      <c r="G271" s="16" t="s">
        <v>35</v>
      </c>
      <c r="H271" s="17" t="s">
        <v>414</v>
      </c>
      <c r="I271" s="17">
        <v>0</v>
      </c>
      <c r="J271" s="111">
        <f t="shared" si="4"/>
        <v>0</v>
      </c>
    </row>
    <row r="272" spans="2:10" ht="16.5" customHeight="1">
      <c r="B272" s="131"/>
      <c r="C272" s="131"/>
      <c r="D272" s="132" t="s">
        <v>266</v>
      </c>
      <c r="E272" s="132"/>
      <c r="F272" s="15"/>
      <c r="G272" s="16" t="s">
        <v>267</v>
      </c>
      <c r="H272" s="17" t="s">
        <v>573</v>
      </c>
      <c r="I272" s="17">
        <f>SUM(I273:I283)</f>
        <v>43497.99</v>
      </c>
      <c r="J272" s="111">
        <f t="shared" si="4"/>
        <v>50.17319202064048</v>
      </c>
    </row>
    <row r="273" spans="2:10" ht="16.5" customHeight="1">
      <c r="B273" s="130"/>
      <c r="C273" s="130"/>
      <c r="D273" s="130"/>
      <c r="E273" s="130"/>
      <c r="F273" s="14" t="s">
        <v>223</v>
      </c>
      <c r="G273" s="16" t="s">
        <v>224</v>
      </c>
      <c r="H273" s="17" t="s">
        <v>432</v>
      </c>
      <c r="I273" s="17">
        <v>0</v>
      </c>
      <c r="J273" s="111">
        <f t="shared" si="4"/>
        <v>0</v>
      </c>
    </row>
    <row r="274" spans="2:10" ht="16.5" customHeight="1">
      <c r="B274" s="130"/>
      <c r="C274" s="130"/>
      <c r="D274" s="130"/>
      <c r="E274" s="130"/>
      <c r="F274" s="14" t="s">
        <v>24</v>
      </c>
      <c r="G274" s="16" t="s">
        <v>25</v>
      </c>
      <c r="H274" s="17" t="s">
        <v>540</v>
      </c>
      <c r="I274" s="17">
        <v>349.42</v>
      </c>
      <c r="J274" s="111">
        <f t="shared" si="4"/>
        <v>13.43923076923077</v>
      </c>
    </row>
    <row r="275" spans="2:10" ht="16.5" customHeight="1">
      <c r="B275" s="130"/>
      <c r="C275" s="130"/>
      <c r="D275" s="130"/>
      <c r="E275" s="130"/>
      <c r="F275" s="14" t="s">
        <v>26</v>
      </c>
      <c r="G275" s="16" t="s">
        <v>27</v>
      </c>
      <c r="H275" s="17" t="s">
        <v>515</v>
      </c>
      <c r="I275" s="17">
        <v>24.5</v>
      </c>
      <c r="J275" s="111">
        <f t="shared" si="4"/>
        <v>6.125</v>
      </c>
    </row>
    <row r="276" spans="2:10" ht="16.5" customHeight="1">
      <c r="B276" s="130"/>
      <c r="C276" s="130"/>
      <c r="D276" s="130"/>
      <c r="E276" s="130"/>
      <c r="F276" s="14" t="s">
        <v>43</v>
      </c>
      <c r="G276" s="16" t="s">
        <v>44</v>
      </c>
      <c r="H276" s="17" t="s">
        <v>574</v>
      </c>
      <c r="I276" s="17">
        <v>20135.31</v>
      </c>
      <c r="J276" s="111">
        <f t="shared" si="4"/>
        <v>59.221500000000006</v>
      </c>
    </row>
    <row r="277" spans="2:10" ht="16.5" customHeight="1">
      <c r="B277" s="130"/>
      <c r="C277" s="130"/>
      <c r="D277" s="130"/>
      <c r="E277" s="130"/>
      <c r="F277" s="14" t="s">
        <v>28</v>
      </c>
      <c r="G277" s="16" t="s">
        <v>29</v>
      </c>
      <c r="H277" s="17" t="s">
        <v>575</v>
      </c>
      <c r="I277" s="17">
        <v>6778.58</v>
      </c>
      <c r="J277" s="111">
        <f t="shared" si="4"/>
        <v>49.92325821181323</v>
      </c>
    </row>
    <row r="278" spans="2:10" ht="16.5" customHeight="1">
      <c r="B278" s="130"/>
      <c r="C278" s="130"/>
      <c r="D278" s="130"/>
      <c r="E278" s="130"/>
      <c r="F278" s="14" t="s">
        <v>57</v>
      </c>
      <c r="G278" s="16" t="s">
        <v>58</v>
      </c>
      <c r="H278" s="17" t="s">
        <v>381</v>
      </c>
      <c r="I278" s="17">
        <v>6606.78</v>
      </c>
      <c r="J278" s="111">
        <f t="shared" si="4"/>
        <v>44.0452</v>
      </c>
    </row>
    <row r="279" spans="2:10" ht="16.5" customHeight="1">
      <c r="B279" s="130"/>
      <c r="C279" s="130"/>
      <c r="D279" s="130"/>
      <c r="E279" s="130"/>
      <c r="F279" s="14" t="s">
        <v>59</v>
      </c>
      <c r="G279" s="16" t="s">
        <v>60</v>
      </c>
      <c r="H279" s="17" t="s">
        <v>576</v>
      </c>
      <c r="I279" s="17">
        <v>121.36</v>
      </c>
      <c r="J279" s="111">
        <f t="shared" si="4"/>
        <v>99.47540983606558</v>
      </c>
    </row>
    <row r="280" spans="2:10" ht="16.5" customHeight="1">
      <c r="B280" s="130"/>
      <c r="C280" s="130"/>
      <c r="D280" s="130"/>
      <c r="E280" s="130"/>
      <c r="F280" s="14" t="s">
        <v>45</v>
      </c>
      <c r="G280" s="16" t="s">
        <v>46</v>
      </c>
      <c r="H280" s="17" t="s">
        <v>414</v>
      </c>
      <c r="I280" s="17">
        <v>739.23</v>
      </c>
      <c r="J280" s="111">
        <f t="shared" si="4"/>
        <v>36.9615</v>
      </c>
    </row>
    <row r="281" spans="2:10" ht="16.5" customHeight="1">
      <c r="B281" s="130"/>
      <c r="C281" s="130"/>
      <c r="D281" s="130"/>
      <c r="E281" s="130"/>
      <c r="F281" s="14" t="s">
        <v>34</v>
      </c>
      <c r="G281" s="16" t="s">
        <v>35</v>
      </c>
      <c r="H281" s="17" t="s">
        <v>577</v>
      </c>
      <c r="I281" s="17">
        <v>8462.81</v>
      </c>
      <c r="J281" s="111">
        <f t="shared" si="4"/>
        <v>66.65897376115339</v>
      </c>
    </row>
    <row r="282" spans="2:10" ht="16.5" customHeight="1">
      <c r="B282" s="130"/>
      <c r="C282" s="130"/>
      <c r="D282" s="130"/>
      <c r="E282" s="130"/>
      <c r="F282" s="14" t="s">
        <v>36</v>
      </c>
      <c r="G282" s="16" t="s">
        <v>37</v>
      </c>
      <c r="H282" s="17" t="s">
        <v>528</v>
      </c>
      <c r="I282" s="17">
        <v>0</v>
      </c>
      <c r="J282" s="111">
        <f t="shared" si="4"/>
        <v>0</v>
      </c>
    </row>
    <row r="283" spans="2:10" ht="16.5" customHeight="1">
      <c r="B283" s="130"/>
      <c r="C283" s="130"/>
      <c r="D283" s="130"/>
      <c r="E283" s="130"/>
      <c r="F283" s="14" t="s">
        <v>38</v>
      </c>
      <c r="G283" s="16" t="s">
        <v>39</v>
      </c>
      <c r="H283" s="17" t="s">
        <v>415</v>
      </c>
      <c r="I283" s="17">
        <v>280</v>
      </c>
      <c r="J283" s="111">
        <f t="shared" si="4"/>
        <v>28.000000000000004</v>
      </c>
    </row>
    <row r="284" spans="2:10" ht="16.5" customHeight="1">
      <c r="B284" s="133" t="s">
        <v>180</v>
      </c>
      <c r="C284" s="133"/>
      <c r="D284" s="133"/>
      <c r="E284" s="133"/>
      <c r="F284" s="11"/>
      <c r="G284" s="12" t="s">
        <v>181</v>
      </c>
      <c r="H284" s="13" t="s">
        <v>578</v>
      </c>
      <c r="I284" s="13">
        <f>I285+I299+I301+I304+I306+I308+I326</f>
        <v>1667081.6099999996</v>
      </c>
      <c r="J284" s="110">
        <f t="shared" si="4"/>
        <v>49.628708209805964</v>
      </c>
    </row>
    <row r="285" spans="2:10" ht="40.5" customHeight="1">
      <c r="B285" s="131"/>
      <c r="C285" s="131"/>
      <c r="D285" s="132" t="s">
        <v>182</v>
      </c>
      <c r="E285" s="132"/>
      <c r="F285" s="15"/>
      <c r="G285" s="16" t="s">
        <v>183</v>
      </c>
      <c r="H285" s="17" t="s">
        <v>579</v>
      </c>
      <c r="I285" s="17">
        <f>SUM(I286:I298)</f>
        <v>1009375.5499999998</v>
      </c>
      <c r="J285" s="111">
        <f t="shared" si="4"/>
        <v>49.479193627450975</v>
      </c>
    </row>
    <row r="286" spans="2:10" ht="16.5" customHeight="1">
      <c r="B286" s="130"/>
      <c r="C286" s="130"/>
      <c r="D286" s="130"/>
      <c r="E286" s="130"/>
      <c r="F286" s="14" t="s">
        <v>269</v>
      </c>
      <c r="G286" s="16" t="s">
        <v>270</v>
      </c>
      <c r="H286" s="17" t="s">
        <v>580</v>
      </c>
      <c r="I286" s="17">
        <v>962465.23</v>
      </c>
      <c r="J286" s="111">
        <f t="shared" si="4"/>
        <v>49.513094049983025</v>
      </c>
    </row>
    <row r="287" spans="2:10" ht="16.5" customHeight="1">
      <c r="B287" s="130"/>
      <c r="C287" s="130"/>
      <c r="D287" s="130"/>
      <c r="E287" s="130"/>
      <c r="F287" s="14" t="s">
        <v>20</v>
      </c>
      <c r="G287" s="16" t="s">
        <v>21</v>
      </c>
      <c r="H287" s="17" t="s">
        <v>581</v>
      </c>
      <c r="I287" s="17">
        <v>13744.39</v>
      </c>
      <c r="J287" s="111">
        <f t="shared" si="4"/>
        <v>30.886269662921347</v>
      </c>
    </row>
    <row r="288" spans="2:10" ht="16.5" customHeight="1">
      <c r="B288" s="130"/>
      <c r="C288" s="130"/>
      <c r="D288" s="130"/>
      <c r="E288" s="130"/>
      <c r="F288" s="14" t="s">
        <v>22</v>
      </c>
      <c r="G288" s="16" t="s">
        <v>23</v>
      </c>
      <c r="H288" s="17" t="s">
        <v>582</v>
      </c>
      <c r="I288" s="17">
        <v>2693.19</v>
      </c>
      <c r="J288" s="111">
        <f t="shared" si="4"/>
        <v>99.96993318485524</v>
      </c>
    </row>
    <row r="289" spans="2:10" ht="16.5" customHeight="1">
      <c r="B289" s="130"/>
      <c r="C289" s="130"/>
      <c r="D289" s="130"/>
      <c r="E289" s="130"/>
      <c r="F289" s="14" t="s">
        <v>24</v>
      </c>
      <c r="G289" s="16" t="s">
        <v>25</v>
      </c>
      <c r="H289" s="17" t="s">
        <v>583</v>
      </c>
      <c r="I289" s="17">
        <v>26080.85</v>
      </c>
      <c r="J289" s="111">
        <f t="shared" si="4"/>
        <v>61.569523135033045</v>
      </c>
    </row>
    <row r="290" spans="2:10" ht="16.5" customHeight="1">
      <c r="B290" s="130"/>
      <c r="C290" s="130"/>
      <c r="D290" s="130"/>
      <c r="E290" s="130"/>
      <c r="F290" s="14" t="s">
        <v>26</v>
      </c>
      <c r="G290" s="16" t="s">
        <v>27</v>
      </c>
      <c r="H290" s="17" t="s">
        <v>584</v>
      </c>
      <c r="I290" s="17">
        <v>353.55</v>
      </c>
      <c r="J290" s="111">
        <f t="shared" si="4"/>
        <v>29.961864406779664</v>
      </c>
    </row>
    <row r="291" spans="2:10" ht="16.5" customHeight="1">
      <c r="B291" s="130"/>
      <c r="C291" s="130"/>
      <c r="D291" s="130"/>
      <c r="E291" s="130"/>
      <c r="F291" s="14" t="s">
        <v>28</v>
      </c>
      <c r="G291" s="16" t="s">
        <v>29</v>
      </c>
      <c r="H291" s="17" t="s">
        <v>459</v>
      </c>
      <c r="I291" s="17">
        <v>439.23</v>
      </c>
      <c r="J291" s="111">
        <f t="shared" si="4"/>
        <v>87.846</v>
      </c>
    </row>
    <row r="292" spans="2:10" ht="16.5" customHeight="1">
      <c r="B292" s="130"/>
      <c r="C292" s="130"/>
      <c r="D292" s="130"/>
      <c r="E292" s="130"/>
      <c r="F292" s="14" t="s">
        <v>32</v>
      </c>
      <c r="G292" s="16" t="s">
        <v>33</v>
      </c>
      <c r="H292" s="17" t="s">
        <v>585</v>
      </c>
      <c r="I292" s="17">
        <v>0</v>
      </c>
      <c r="J292" s="111">
        <f t="shared" si="4"/>
        <v>0</v>
      </c>
    </row>
    <row r="293" spans="2:10" ht="16.5" customHeight="1">
      <c r="B293" s="130"/>
      <c r="C293" s="130"/>
      <c r="D293" s="130"/>
      <c r="E293" s="130"/>
      <c r="F293" s="14" t="s">
        <v>34</v>
      </c>
      <c r="G293" s="16" t="s">
        <v>35</v>
      </c>
      <c r="H293" s="17" t="s">
        <v>586</v>
      </c>
      <c r="I293" s="17">
        <v>1619</v>
      </c>
      <c r="J293" s="111">
        <f t="shared" si="4"/>
        <v>94.78922716627635</v>
      </c>
    </row>
    <row r="294" spans="2:10" ht="30.75" customHeight="1">
      <c r="B294" s="130"/>
      <c r="C294" s="130"/>
      <c r="D294" s="130"/>
      <c r="E294" s="130"/>
      <c r="F294" s="14" t="s">
        <v>49</v>
      </c>
      <c r="G294" s="16" t="s">
        <v>438</v>
      </c>
      <c r="H294" s="17" t="s">
        <v>459</v>
      </c>
      <c r="I294" s="17">
        <v>427.87</v>
      </c>
      <c r="J294" s="111">
        <f t="shared" si="4"/>
        <v>85.57400000000001</v>
      </c>
    </row>
    <row r="295" spans="2:10" ht="16.5" customHeight="1">
      <c r="B295" s="130"/>
      <c r="C295" s="130"/>
      <c r="D295" s="130"/>
      <c r="E295" s="130"/>
      <c r="F295" s="14" t="s">
        <v>36</v>
      </c>
      <c r="G295" s="16" t="s">
        <v>37</v>
      </c>
      <c r="H295" s="17" t="s">
        <v>528</v>
      </c>
      <c r="I295" s="17">
        <v>67.4</v>
      </c>
      <c r="J295" s="111">
        <f t="shared" si="4"/>
        <v>22.46666666666667</v>
      </c>
    </row>
    <row r="296" spans="2:10" ht="16.5" customHeight="1">
      <c r="B296" s="130"/>
      <c r="C296" s="130"/>
      <c r="D296" s="130"/>
      <c r="E296" s="130"/>
      <c r="F296" s="14" t="s">
        <v>40</v>
      </c>
      <c r="G296" s="16" t="s">
        <v>41</v>
      </c>
      <c r="H296" s="17" t="s">
        <v>587</v>
      </c>
      <c r="I296" s="17">
        <v>820.45</v>
      </c>
      <c r="J296" s="111">
        <f t="shared" si="4"/>
        <v>74.99542961608776</v>
      </c>
    </row>
    <row r="297" spans="2:10" ht="16.5" customHeight="1">
      <c r="B297" s="130"/>
      <c r="C297" s="130"/>
      <c r="D297" s="130"/>
      <c r="E297" s="130"/>
      <c r="F297" s="14" t="s">
        <v>248</v>
      </c>
      <c r="G297" s="16" t="s">
        <v>249</v>
      </c>
      <c r="H297" s="17" t="s">
        <v>450</v>
      </c>
      <c r="I297" s="17">
        <v>17.69</v>
      </c>
      <c r="J297" s="111">
        <f t="shared" si="4"/>
        <v>17.69</v>
      </c>
    </row>
    <row r="298" spans="2:10" ht="21.75" customHeight="1">
      <c r="B298" s="130"/>
      <c r="C298" s="130"/>
      <c r="D298" s="130"/>
      <c r="E298" s="130"/>
      <c r="F298" s="14" t="s">
        <v>50</v>
      </c>
      <c r="G298" s="16" t="s">
        <v>51</v>
      </c>
      <c r="H298" s="17" t="s">
        <v>588</v>
      </c>
      <c r="I298" s="17">
        <v>646.7</v>
      </c>
      <c r="J298" s="111">
        <f t="shared" si="4"/>
        <v>56.039861351819766</v>
      </c>
    </row>
    <row r="299" spans="2:10" ht="54.75" customHeight="1">
      <c r="B299" s="131"/>
      <c r="C299" s="131"/>
      <c r="D299" s="132" t="s">
        <v>184</v>
      </c>
      <c r="E299" s="132"/>
      <c r="F299" s="15"/>
      <c r="G299" s="16" t="s">
        <v>185</v>
      </c>
      <c r="H299" s="17" t="s">
        <v>589</v>
      </c>
      <c r="I299" s="17">
        <f>I300</f>
        <v>13907.75</v>
      </c>
      <c r="J299" s="111">
        <f t="shared" si="4"/>
        <v>31.608522727272724</v>
      </c>
    </row>
    <row r="300" spans="2:10" ht="16.5" customHeight="1">
      <c r="B300" s="130"/>
      <c r="C300" s="130"/>
      <c r="D300" s="130"/>
      <c r="E300" s="130"/>
      <c r="F300" s="14" t="s">
        <v>289</v>
      </c>
      <c r="G300" s="16" t="s">
        <v>290</v>
      </c>
      <c r="H300" s="17" t="s">
        <v>589</v>
      </c>
      <c r="I300" s="17">
        <v>13907.75</v>
      </c>
      <c r="J300" s="111">
        <f t="shared" si="4"/>
        <v>31.608522727272724</v>
      </c>
    </row>
    <row r="301" spans="2:10" ht="19.5" customHeight="1">
      <c r="B301" s="131"/>
      <c r="C301" s="131"/>
      <c r="D301" s="132" t="s">
        <v>188</v>
      </c>
      <c r="E301" s="132"/>
      <c r="F301" s="15"/>
      <c r="G301" s="16" t="s">
        <v>189</v>
      </c>
      <c r="H301" s="17" t="s">
        <v>590</v>
      </c>
      <c r="I301" s="17">
        <f>SUM(I302:I303)</f>
        <v>140171.63</v>
      </c>
      <c r="J301" s="111">
        <f t="shared" si="4"/>
        <v>50.777182158169964</v>
      </c>
    </row>
    <row r="302" spans="2:10" ht="40.5" customHeight="1">
      <c r="B302" s="130"/>
      <c r="C302" s="130"/>
      <c r="D302" s="130"/>
      <c r="E302" s="130"/>
      <c r="F302" s="14" t="s">
        <v>591</v>
      </c>
      <c r="G302" s="16" t="s">
        <v>592</v>
      </c>
      <c r="H302" s="17" t="s">
        <v>415</v>
      </c>
      <c r="I302" s="17">
        <v>1000</v>
      </c>
      <c r="J302" s="111">
        <f t="shared" si="4"/>
        <v>100</v>
      </c>
    </row>
    <row r="303" spans="2:10" ht="16.5" customHeight="1">
      <c r="B303" s="130"/>
      <c r="C303" s="130"/>
      <c r="D303" s="130"/>
      <c r="E303" s="130"/>
      <c r="F303" s="14" t="s">
        <v>269</v>
      </c>
      <c r="G303" s="16" t="s">
        <v>270</v>
      </c>
      <c r="H303" s="17" t="s">
        <v>593</v>
      </c>
      <c r="I303" s="17">
        <v>139171.63</v>
      </c>
      <c r="J303" s="111">
        <f t="shared" si="4"/>
        <v>50.59822419291742</v>
      </c>
    </row>
    <row r="304" spans="2:10" ht="16.5" customHeight="1">
      <c r="B304" s="131"/>
      <c r="C304" s="131"/>
      <c r="D304" s="132" t="s">
        <v>291</v>
      </c>
      <c r="E304" s="132"/>
      <c r="F304" s="15"/>
      <c r="G304" s="16" t="s">
        <v>292</v>
      </c>
      <c r="H304" s="17" t="s">
        <v>402</v>
      </c>
      <c r="I304" s="17">
        <f>I305</f>
        <v>38808.84</v>
      </c>
      <c r="J304" s="111">
        <f t="shared" si="4"/>
        <v>55.44119999999999</v>
      </c>
    </row>
    <row r="305" spans="2:10" ht="16.5" customHeight="1">
      <c r="B305" s="130"/>
      <c r="C305" s="130"/>
      <c r="D305" s="130"/>
      <c r="E305" s="130"/>
      <c r="F305" s="14" t="s">
        <v>269</v>
      </c>
      <c r="G305" s="16" t="s">
        <v>270</v>
      </c>
      <c r="H305" s="17" t="s">
        <v>402</v>
      </c>
      <c r="I305" s="17">
        <v>38808.84</v>
      </c>
      <c r="J305" s="111">
        <f t="shared" si="4"/>
        <v>55.44119999999999</v>
      </c>
    </row>
    <row r="306" spans="2:10" ht="16.5" customHeight="1">
      <c r="B306" s="131"/>
      <c r="C306" s="131"/>
      <c r="D306" s="132" t="s">
        <v>190</v>
      </c>
      <c r="E306" s="132"/>
      <c r="F306" s="15"/>
      <c r="G306" s="16" t="s">
        <v>191</v>
      </c>
      <c r="H306" s="17" t="s">
        <v>594</v>
      </c>
      <c r="I306" s="17">
        <f>I307</f>
        <v>128595.66</v>
      </c>
      <c r="J306" s="111">
        <f t="shared" si="4"/>
        <v>51.23333067729084</v>
      </c>
    </row>
    <row r="307" spans="2:10" ht="16.5" customHeight="1">
      <c r="B307" s="130"/>
      <c r="C307" s="130"/>
      <c r="D307" s="130"/>
      <c r="E307" s="130"/>
      <c r="F307" s="14" t="s">
        <v>269</v>
      </c>
      <c r="G307" s="16" t="s">
        <v>270</v>
      </c>
      <c r="H307" s="17" t="s">
        <v>594</v>
      </c>
      <c r="I307" s="17">
        <v>128595.66</v>
      </c>
      <c r="J307" s="111">
        <f t="shared" si="4"/>
        <v>51.23333067729084</v>
      </c>
    </row>
    <row r="308" spans="2:10" ht="16.5" customHeight="1">
      <c r="B308" s="131"/>
      <c r="C308" s="131"/>
      <c r="D308" s="132" t="s">
        <v>192</v>
      </c>
      <c r="E308" s="132"/>
      <c r="F308" s="15"/>
      <c r="G308" s="16" t="s">
        <v>193</v>
      </c>
      <c r="H308" s="17" t="s">
        <v>595</v>
      </c>
      <c r="I308" s="17">
        <f>SUM(I309:I325)</f>
        <v>266285.95999999996</v>
      </c>
      <c r="J308" s="111">
        <f t="shared" si="4"/>
        <v>48.19655384615384</v>
      </c>
    </row>
    <row r="309" spans="2:10" ht="16.5" customHeight="1">
      <c r="B309" s="130"/>
      <c r="C309" s="130"/>
      <c r="D309" s="130"/>
      <c r="E309" s="130"/>
      <c r="F309" s="14" t="s">
        <v>18</v>
      </c>
      <c r="G309" s="16" t="s">
        <v>19</v>
      </c>
      <c r="H309" s="17" t="s">
        <v>414</v>
      </c>
      <c r="I309" s="17">
        <v>318.9</v>
      </c>
      <c r="J309" s="111">
        <f t="shared" si="4"/>
        <v>15.944999999999999</v>
      </c>
    </row>
    <row r="310" spans="2:10" ht="16.5" customHeight="1">
      <c r="B310" s="130"/>
      <c r="C310" s="130"/>
      <c r="D310" s="130"/>
      <c r="E310" s="130"/>
      <c r="F310" s="14" t="s">
        <v>20</v>
      </c>
      <c r="G310" s="16" t="s">
        <v>21</v>
      </c>
      <c r="H310" s="17" t="s">
        <v>596</v>
      </c>
      <c r="I310" s="17">
        <v>106704.52</v>
      </c>
      <c r="J310" s="111">
        <f t="shared" si="4"/>
        <v>37.85727666217271</v>
      </c>
    </row>
    <row r="311" spans="2:10" ht="16.5" customHeight="1">
      <c r="B311" s="130"/>
      <c r="C311" s="130"/>
      <c r="D311" s="130"/>
      <c r="E311" s="130"/>
      <c r="F311" s="14" t="s">
        <v>22</v>
      </c>
      <c r="G311" s="16" t="s">
        <v>23</v>
      </c>
      <c r="H311" s="17" t="s">
        <v>597</v>
      </c>
      <c r="I311" s="17">
        <v>18570.97</v>
      </c>
      <c r="J311" s="111">
        <f t="shared" si="4"/>
        <v>98.25910052910054</v>
      </c>
    </row>
    <row r="312" spans="2:10" ht="16.5" customHeight="1">
      <c r="B312" s="130"/>
      <c r="C312" s="130"/>
      <c r="D312" s="130"/>
      <c r="E312" s="130"/>
      <c r="F312" s="14" t="s">
        <v>24</v>
      </c>
      <c r="G312" s="16" t="s">
        <v>25</v>
      </c>
      <c r="H312" s="17" t="s">
        <v>598</v>
      </c>
      <c r="I312" s="17">
        <v>18572.24</v>
      </c>
      <c r="J312" s="111">
        <f t="shared" si="4"/>
        <v>37.82533604887984</v>
      </c>
    </row>
    <row r="313" spans="2:10" ht="16.5" customHeight="1">
      <c r="B313" s="130"/>
      <c r="C313" s="130"/>
      <c r="D313" s="130"/>
      <c r="E313" s="130"/>
      <c r="F313" s="14" t="s">
        <v>26</v>
      </c>
      <c r="G313" s="16" t="s">
        <v>27</v>
      </c>
      <c r="H313" s="17" t="s">
        <v>599</v>
      </c>
      <c r="I313" s="17">
        <v>2769.06</v>
      </c>
      <c r="J313" s="111">
        <f t="shared" si="4"/>
        <v>36.19686274509804</v>
      </c>
    </row>
    <row r="314" spans="2:10" ht="16.5" customHeight="1">
      <c r="B314" s="130"/>
      <c r="C314" s="130"/>
      <c r="D314" s="130"/>
      <c r="E314" s="130"/>
      <c r="F314" s="14" t="s">
        <v>43</v>
      </c>
      <c r="G314" s="16" t="s">
        <v>44</v>
      </c>
      <c r="H314" s="17" t="s">
        <v>600</v>
      </c>
      <c r="I314" s="17">
        <v>14819.7</v>
      </c>
      <c r="J314" s="111">
        <f t="shared" si="4"/>
        <v>96.86078431372549</v>
      </c>
    </row>
    <row r="315" spans="2:10" ht="16.5" customHeight="1">
      <c r="B315" s="130"/>
      <c r="C315" s="130"/>
      <c r="D315" s="130"/>
      <c r="E315" s="130"/>
      <c r="F315" s="14" t="s">
        <v>28</v>
      </c>
      <c r="G315" s="16" t="s">
        <v>29</v>
      </c>
      <c r="H315" s="17" t="s">
        <v>601</v>
      </c>
      <c r="I315" s="17">
        <v>2130.33</v>
      </c>
      <c r="J315" s="111">
        <f t="shared" si="4"/>
        <v>25.49461464815701</v>
      </c>
    </row>
    <row r="316" spans="2:10" ht="16.5" customHeight="1">
      <c r="B316" s="130"/>
      <c r="C316" s="130"/>
      <c r="D316" s="130"/>
      <c r="E316" s="130"/>
      <c r="F316" s="14" t="s">
        <v>59</v>
      </c>
      <c r="G316" s="16" t="s">
        <v>60</v>
      </c>
      <c r="H316" s="17" t="s">
        <v>52</v>
      </c>
      <c r="I316" s="17">
        <v>1144.46</v>
      </c>
      <c r="J316" s="111">
        <f t="shared" si="4"/>
        <v>76.29733333333334</v>
      </c>
    </row>
    <row r="317" spans="2:10" ht="16.5" customHeight="1">
      <c r="B317" s="130"/>
      <c r="C317" s="130"/>
      <c r="D317" s="130"/>
      <c r="E317" s="130"/>
      <c r="F317" s="14" t="s">
        <v>45</v>
      </c>
      <c r="G317" s="16" t="s">
        <v>46</v>
      </c>
      <c r="H317" s="17" t="s">
        <v>459</v>
      </c>
      <c r="I317" s="17">
        <v>25.84</v>
      </c>
      <c r="J317" s="111">
        <f t="shared" si="4"/>
        <v>5.167999999999999</v>
      </c>
    </row>
    <row r="318" spans="2:10" ht="16.5" customHeight="1">
      <c r="B318" s="130"/>
      <c r="C318" s="130"/>
      <c r="D318" s="130"/>
      <c r="E318" s="130"/>
      <c r="F318" s="14" t="s">
        <v>32</v>
      </c>
      <c r="G318" s="16" t="s">
        <v>33</v>
      </c>
      <c r="H318" s="17" t="s">
        <v>459</v>
      </c>
      <c r="I318" s="17">
        <v>210</v>
      </c>
      <c r="J318" s="111">
        <f t="shared" si="4"/>
        <v>42</v>
      </c>
    </row>
    <row r="319" spans="2:10" ht="16.5" customHeight="1">
      <c r="B319" s="130"/>
      <c r="C319" s="130"/>
      <c r="D319" s="130"/>
      <c r="E319" s="130"/>
      <c r="F319" s="14" t="s">
        <v>34</v>
      </c>
      <c r="G319" s="16" t="s">
        <v>35</v>
      </c>
      <c r="H319" s="17" t="s">
        <v>602</v>
      </c>
      <c r="I319" s="17">
        <v>15178.06</v>
      </c>
      <c r="J319" s="111">
        <f t="shared" si="4"/>
        <v>63.24191666666666</v>
      </c>
    </row>
    <row r="320" spans="2:10" ht="19.5" customHeight="1">
      <c r="B320" s="130"/>
      <c r="C320" s="130"/>
      <c r="D320" s="130"/>
      <c r="E320" s="130"/>
      <c r="F320" s="14" t="s">
        <v>293</v>
      </c>
      <c r="G320" s="16" t="s">
        <v>294</v>
      </c>
      <c r="H320" s="17" t="s">
        <v>379</v>
      </c>
      <c r="I320" s="17">
        <v>74716.94</v>
      </c>
      <c r="J320" s="111">
        <f t="shared" si="4"/>
        <v>62.264116666666666</v>
      </c>
    </row>
    <row r="321" spans="2:10" ht="16.5" customHeight="1">
      <c r="B321" s="130"/>
      <c r="C321" s="130"/>
      <c r="D321" s="130"/>
      <c r="E321" s="130"/>
      <c r="F321" s="14" t="s">
        <v>47</v>
      </c>
      <c r="G321" s="16" t="s">
        <v>48</v>
      </c>
      <c r="H321" s="17" t="s">
        <v>564</v>
      </c>
      <c r="I321" s="17">
        <v>396.38</v>
      </c>
      <c r="J321" s="111">
        <f t="shared" si="4"/>
        <v>28.312857142857144</v>
      </c>
    </row>
    <row r="322" spans="2:10" ht="30.75" customHeight="1">
      <c r="B322" s="130"/>
      <c r="C322" s="130"/>
      <c r="D322" s="130"/>
      <c r="E322" s="130"/>
      <c r="F322" s="14" t="s">
        <v>49</v>
      </c>
      <c r="G322" s="16" t="s">
        <v>438</v>
      </c>
      <c r="H322" s="17" t="s">
        <v>414</v>
      </c>
      <c r="I322" s="17">
        <v>404.86</v>
      </c>
      <c r="J322" s="111">
        <f t="shared" si="4"/>
        <v>20.243</v>
      </c>
    </row>
    <row r="323" spans="2:10" ht="16.5" customHeight="1">
      <c r="B323" s="130"/>
      <c r="C323" s="130"/>
      <c r="D323" s="130"/>
      <c r="E323" s="130"/>
      <c r="F323" s="14" t="s">
        <v>36</v>
      </c>
      <c r="G323" s="16" t="s">
        <v>37</v>
      </c>
      <c r="H323" s="17" t="s">
        <v>437</v>
      </c>
      <c r="I323" s="17">
        <v>3780.62</v>
      </c>
      <c r="J323" s="111">
        <f t="shared" si="4"/>
        <v>47.25775</v>
      </c>
    </row>
    <row r="324" spans="2:10" ht="16.5" customHeight="1">
      <c r="B324" s="130"/>
      <c r="C324" s="130"/>
      <c r="D324" s="130"/>
      <c r="E324" s="130"/>
      <c r="F324" s="14" t="s">
        <v>40</v>
      </c>
      <c r="G324" s="16" t="s">
        <v>41</v>
      </c>
      <c r="H324" s="17" t="s">
        <v>603</v>
      </c>
      <c r="I324" s="17">
        <v>5606.38</v>
      </c>
      <c r="J324" s="111">
        <f t="shared" si="4"/>
        <v>69.7831715210356</v>
      </c>
    </row>
    <row r="325" spans="2:10" ht="22.5" customHeight="1">
      <c r="B325" s="130"/>
      <c r="C325" s="130"/>
      <c r="D325" s="130"/>
      <c r="E325" s="130"/>
      <c r="F325" s="14" t="s">
        <v>50</v>
      </c>
      <c r="G325" s="16" t="s">
        <v>51</v>
      </c>
      <c r="H325" s="17" t="s">
        <v>542</v>
      </c>
      <c r="I325" s="17">
        <v>936.7</v>
      </c>
      <c r="J325" s="111">
        <f aca="true" t="shared" si="5" ref="J325:J388">I325/H325*100</f>
        <v>27.55</v>
      </c>
    </row>
    <row r="326" spans="2:10" ht="16.5" customHeight="1">
      <c r="B326" s="131"/>
      <c r="C326" s="131"/>
      <c r="D326" s="132" t="s">
        <v>268</v>
      </c>
      <c r="E326" s="132"/>
      <c r="F326" s="15"/>
      <c r="G326" s="16" t="s">
        <v>73</v>
      </c>
      <c r="H326" s="17" t="s">
        <v>604</v>
      </c>
      <c r="I326" s="17">
        <f>SUM(I327:I328)</f>
        <v>69936.22</v>
      </c>
      <c r="J326" s="111">
        <f t="shared" si="5"/>
        <v>55.70166062681693</v>
      </c>
    </row>
    <row r="327" spans="2:10" ht="16.5" customHeight="1">
      <c r="B327" s="130"/>
      <c r="C327" s="130"/>
      <c r="D327" s="130"/>
      <c r="E327" s="130"/>
      <c r="F327" s="14" t="s">
        <v>18</v>
      </c>
      <c r="G327" s="16" t="s">
        <v>19</v>
      </c>
      <c r="H327" s="17" t="s">
        <v>605</v>
      </c>
      <c r="I327" s="17">
        <v>72</v>
      </c>
      <c r="J327" s="111">
        <f t="shared" si="5"/>
        <v>12</v>
      </c>
    </row>
    <row r="328" spans="2:10" ht="16.5" customHeight="1">
      <c r="B328" s="130"/>
      <c r="C328" s="130"/>
      <c r="D328" s="130"/>
      <c r="E328" s="130"/>
      <c r="F328" s="14" t="s">
        <v>269</v>
      </c>
      <c r="G328" s="16" t="s">
        <v>270</v>
      </c>
      <c r="H328" s="17" t="s">
        <v>606</v>
      </c>
      <c r="I328" s="17">
        <v>69864.22</v>
      </c>
      <c r="J328" s="111">
        <f t="shared" si="5"/>
        <v>55.911504141490944</v>
      </c>
    </row>
    <row r="329" spans="2:10" ht="16.5" customHeight="1">
      <c r="B329" s="133" t="s">
        <v>297</v>
      </c>
      <c r="C329" s="133"/>
      <c r="D329" s="133"/>
      <c r="E329" s="133"/>
      <c r="F329" s="11"/>
      <c r="G329" s="12" t="s">
        <v>339</v>
      </c>
      <c r="H329" s="13" t="s">
        <v>607</v>
      </c>
      <c r="I329" s="13">
        <f>I330</f>
        <v>58047.16000000001</v>
      </c>
      <c r="J329" s="110">
        <f t="shared" si="5"/>
        <v>34.2509617880998</v>
      </c>
    </row>
    <row r="330" spans="2:10" ht="16.5" customHeight="1">
      <c r="B330" s="131"/>
      <c r="C330" s="131"/>
      <c r="D330" s="132" t="s">
        <v>298</v>
      </c>
      <c r="E330" s="132"/>
      <c r="F330" s="15"/>
      <c r="G330" s="16" t="s">
        <v>73</v>
      </c>
      <c r="H330" s="17" t="s">
        <v>607</v>
      </c>
      <c r="I330" s="17">
        <f>SUM(I331:I351)</f>
        <v>58047.16000000001</v>
      </c>
      <c r="J330" s="111">
        <f t="shared" si="5"/>
        <v>34.2509617880998</v>
      </c>
    </row>
    <row r="331" spans="2:10" ht="16.5" customHeight="1">
      <c r="B331" s="130"/>
      <c r="C331" s="130"/>
      <c r="D331" s="130"/>
      <c r="E331" s="130"/>
      <c r="F331" s="14" t="s">
        <v>311</v>
      </c>
      <c r="G331" s="16" t="s">
        <v>270</v>
      </c>
      <c r="H331" s="17" t="s">
        <v>608</v>
      </c>
      <c r="I331" s="17">
        <v>4597.32</v>
      </c>
      <c r="J331" s="111">
        <f t="shared" si="5"/>
        <v>27.126672803228775</v>
      </c>
    </row>
    <row r="332" spans="2:10" ht="16.5" customHeight="1">
      <c r="B332" s="130"/>
      <c r="C332" s="130"/>
      <c r="D332" s="130"/>
      <c r="E332" s="130"/>
      <c r="F332" s="14" t="s">
        <v>312</v>
      </c>
      <c r="G332" s="16" t="s">
        <v>21</v>
      </c>
      <c r="H332" s="17" t="s">
        <v>609</v>
      </c>
      <c r="I332" s="17">
        <v>30684.04</v>
      </c>
      <c r="J332" s="111">
        <f t="shared" si="5"/>
        <v>43.930865243921644</v>
      </c>
    </row>
    <row r="333" spans="2:10" ht="16.5" customHeight="1">
      <c r="B333" s="130"/>
      <c r="C333" s="130"/>
      <c r="D333" s="130"/>
      <c r="E333" s="130"/>
      <c r="F333" s="14" t="s">
        <v>313</v>
      </c>
      <c r="G333" s="16" t="s">
        <v>21</v>
      </c>
      <c r="H333" s="17" t="s">
        <v>610</v>
      </c>
      <c r="I333" s="17">
        <v>1806.44</v>
      </c>
      <c r="J333" s="111">
        <f t="shared" si="5"/>
        <v>43.929972349826976</v>
      </c>
    </row>
    <row r="334" spans="2:10" ht="16.5" customHeight="1">
      <c r="B334" s="130"/>
      <c r="C334" s="130"/>
      <c r="D334" s="130"/>
      <c r="E334" s="130"/>
      <c r="F334" s="14" t="s">
        <v>314</v>
      </c>
      <c r="G334" s="16" t="s">
        <v>23</v>
      </c>
      <c r="H334" s="17" t="s">
        <v>611</v>
      </c>
      <c r="I334" s="17">
        <v>0</v>
      </c>
      <c r="J334" s="111">
        <f t="shared" si="5"/>
        <v>0</v>
      </c>
    </row>
    <row r="335" spans="2:10" ht="16.5" customHeight="1">
      <c r="B335" s="130"/>
      <c r="C335" s="130"/>
      <c r="D335" s="130"/>
      <c r="E335" s="130"/>
      <c r="F335" s="14" t="s">
        <v>315</v>
      </c>
      <c r="G335" s="16" t="s">
        <v>23</v>
      </c>
      <c r="H335" s="17" t="s">
        <v>612</v>
      </c>
      <c r="I335" s="17">
        <v>0</v>
      </c>
      <c r="J335" s="111">
        <f t="shared" si="5"/>
        <v>0</v>
      </c>
    </row>
    <row r="336" spans="2:10" ht="16.5" customHeight="1">
      <c r="B336" s="130"/>
      <c r="C336" s="130"/>
      <c r="D336" s="130"/>
      <c r="E336" s="130"/>
      <c r="F336" s="14" t="s">
        <v>316</v>
      </c>
      <c r="G336" s="16" t="s">
        <v>25</v>
      </c>
      <c r="H336" s="17" t="s">
        <v>613</v>
      </c>
      <c r="I336" s="17">
        <v>4912.95</v>
      </c>
      <c r="J336" s="111">
        <f t="shared" si="5"/>
        <v>40.806757727655935</v>
      </c>
    </row>
    <row r="337" spans="2:10" ht="16.5" customHeight="1">
      <c r="B337" s="130"/>
      <c r="C337" s="130"/>
      <c r="D337" s="130"/>
      <c r="E337" s="130"/>
      <c r="F337" s="14" t="s">
        <v>317</v>
      </c>
      <c r="G337" s="16" t="s">
        <v>25</v>
      </c>
      <c r="H337" s="17" t="s">
        <v>614</v>
      </c>
      <c r="I337" s="17">
        <v>289.25</v>
      </c>
      <c r="J337" s="111">
        <f t="shared" si="5"/>
        <v>40.807832846602054</v>
      </c>
    </row>
    <row r="338" spans="2:10" ht="16.5" customHeight="1">
      <c r="B338" s="130"/>
      <c r="C338" s="130"/>
      <c r="D338" s="130"/>
      <c r="E338" s="130"/>
      <c r="F338" s="14" t="s">
        <v>318</v>
      </c>
      <c r="G338" s="16" t="s">
        <v>27</v>
      </c>
      <c r="H338" s="17" t="s">
        <v>615</v>
      </c>
      <c r="I338" s="17">
        <v>703.79</v>
      </c>
      <c r="J338" s="111">
        <f t="shared" si="5"/>
        <v>38.3127558575037</v>
      </c>
    </row>
    <row r="339" spans="2:10" ht="16.5" customHeight="1">
      <c r="B339" s="130"/>
      <c r="C339" s="130"/>
      <c r="D339" s="130"/>
      <c r="E339" s="130"/>
      <c r="F339" s="14" t="s">
        <v>319</v>
      </c>
      <c r="G339" s="16" t="s">
        <v>27</v>
      </c>
      <c r="H339" s="17" t="s">
        <v>616</v>
      </c>
      <c r="I339" s="17">
        <v>41.42</v>
      </c>
      <c r="J339" s="111">
        <f t="shared" si="5"/>
        <v>38.298659269533054</v>
      </c>
    </row>
    <row r="340" spans="2:10" ht="16.5" customHeight="1">
      <c r="B340" s="130"/>
      <c r="C340" s="130"/>
      <c r="D340" s="130"/>
      <c r="E340" s="130"/>
      <c r="F340" s="14" t="s">
        <v>320</v>
      </c>
      <c r="G340" s="16" t="s">
        <v>44</v>
      </c>
      <c r="H340" s="17" t="s">
        <v>617</v>
      </c>
      <c r="I340" s="17">
        <v>2507.58</v>
      </c>
      <c r="J340" s="111">
        <f t="shared" si="5"/>
        <v>26.1462810382688</v>
      </c>
    </row>
    <row r="341" spans="2:10" ht="16.5" customHeight="1">
      <c r="B341" s="130"/>
      <c r="C341" s="130"/>
      <c r="D341" s="130"/>
      <c r="E341" s="130"/>
      <c r="F341" s="14" t="s">
        <v>321</v>
      </c>
      <c r="G341" s="16" t="s">
        <v>44</v>
      </c>
      <c r="H341" s="17" t="s">
        <v>618</v>
      </c>
      <c r="I341" s="17">
        <v>147.62</v>
      </c>
      <c r="J341" s="111">
        <f t="shared" si="5"/>
        <v>26.145017888137158</v>
      </c>
    </row>
    <row r="342" spans="2:10" ht="16.5" customHeight="1">
      <c r="B342" s="130"/>
      <c r="C342" s="130"/>
      <c r="D342" s="130"/>
      <c r="E342" s="130"/>
      <c r="F342" s="14" t="s">
        <v>322</v>
      </c>
      <c r="G342" s="16" t="s">
        <v>29</v>
      </c>
      <c r="H342" s="17" t="s">
        <v>619</v>
      </c>
      <c r="I342" s="17">
        <v>178.21</v>
      </c>
      <c r="J342" s="111">
        <f t="shared" si="5"/>
        <v>1.5657563180257468</v>
      </c>
    </row>
    <row r="343" spans="2:10" ht="16.5" customHeight="1">
      <c r="B343" s="130"/>
      <c r="C343" s="130"/>
      <c r="D343" s="130"/>
      <c r="E343" s="130"/>
      <c r="F343" s="14" t="s">
        <v>323</v>
      </c>
      <c r="G343" s="16" t="s">
        <v>29</v>
      </c>
      <c r="H343" s="17" t="s">
        <v>620</v>
      </c>
      <c r="I343" s="17">
        <v>10.49</v>
      </c>
      <c r="J343" s="111">
        <f t="shared" si="5"/>
        <v>1.5654847182425977</v>
      </c>
    </row>
    <row r="344" spans="2:10" ht="16.5" customHeight="1">
      <c r="B344" s="130"/>
      <c r="C344" s="130"/>
      <c r="D344" s="130"/>
      <c r="E344" s="130"/>
      <c r="F344" s="14" t="s">
        <v>324</v>
      </c>
      <c r="G344" s="16" t="s">
        <v>35</v>
      </c>
      <c r="H344" s="17" t="s">
        <v>621</v>
      </c>
      <c r="I344" s="17">
        <v>8161.29</v>
      </c>
      <c r="J344" s="111">
        <f t="shared" si="5"/>
        <v>27.32836165244823</v>
      </c>
    </row>
    <row r="345" spans="2:10" ht="16.5" customHeight="1">
      <c r="B345" s="130"/>
      <c r="C345" s="130"/>
      <c r="D345" s="130"/>
      <c r="E345" s="130"/>
      <c r="F345" s="14" t="s">
        <v>325</v>
      </c>
      <c r="G345" s="16" t="s">
        <v>35</v>
      </c>
      <c r="H345" s="17" t="s">
        <v>622</v>
      </c>
      <c r="I345" s="17">
        <v>480.48</v>
      </c>
      <c r="J345" s="111">
        <f t="shared" si="5"/>
        <v>27.328104471075363</v>
      </c>
    </row>
    <row r="346" spans="2:10" ht="24.75" customHeight="1">
      <c r="B346" s="130"/>
      <c r="C346" s="130"/>
      <c r="D346" s="130"/>
      <c r="E346" s="130"/>
      <c r="F346" s="14" t="s">
        <v>623</v>
      </c>
      <c r="G346" s="16" t="s">
        <v>423</v>
      </c>
      <c r="H346" s="17" t="s">
        <v>624</v>
      </c>
      <c r="I346" s="17">
        <v>1204.33</v>
      </c>
      <c r="J346" s="111">
        <f t="shared" si="5"/>
        <v>60.7253786732821</v>
      </c>
    </row>
    <row r="347" spans="2:10" ht="23.25" customHeight="1">
      <c r="B347" s="130"/>
      <c r="C347" s="130"/>
      <c r="D347" s="130"/>
      <c r="E347" s="130"/>
      <c r="F347" s="14" t="s">
        <v>326</v>
      </c>
      <c r="G347" s="16" t="s">
        <v>423</v>
      </c>
      <c r="H347" s="17" t="s">
        <v>625</v>
      </c>
      <c r="I347" s="17">
        <v>70.9</v>
      </c>
      <c r="J347" s="111">
        <f t="shared" si="5"/>
        <v>60.72285029119562</v>
      </c>
    </row>
    <row r="348" spans="2:10" ht="16.5" customHeight="1">
      <c r="B348" s="130"/>
      <c r="C348" s="130"/>
      <c r="D348" s="130"/>
      <c r="E348" s="130"/>
      <c r="F348" s="14" t="s">
        <v>327</v>
      </c>
      <c r="G348" s="16" t="s">
        <v>37</v>
      </c>
      <c r="H348" s="17" t="s">
        <v>626</v>
      </c>
      <c r="I348" s="17">
        <v>576.23</v>
      </c>
      <c r="J348" s="111">
        <f t="shared" si="5"/>
        <v>50.84621629253142</v>
      </c>
    </row>
    <row r="349" spans="2:10" ht="16.5" customHeight="1">
      <c r="B349" s="130"/>
      <c r="C349" s="130"/>
      <c r="D349" s="130"/>
      <c r="E349" s="130"/>
      <c r="F349" s="14" t="s">
        <v>328</v>
      </c>
      <c r="G349" s="16" t="s">
        <v>37</v>
      </c>
      <c r="H349" s="17" t="s">
        <v>627</v>
      </c>
      <c r="I349" s="17">
        <v>33.92</v>
      </c>
      <c r="J349" s="111">
        <f t="shared" si="5"/>
        <v>50.83932853717027</v>
      </c>
    </row>
    <row r="350" spans="2:10" ht="16.5" customHeight="1">
      <c r="B350" s="130"/>
      <c r="C350" s="130"/>
      <c r="D350" s="130"/>
      <c r="E350" s="130"/>
      <c r="F350" s="14" t="s">
        <v>329</v>
      </c>
      <c r="G350" s="16" t="s">
        <v>41</v>
      </c>
      <c r="H350" s="17" t="s">
        <v>628</v>
      </c>
      <c r="I350" s="17">
        <v>1549.66</v>
      </c>
      <c r="J350" s="111">
        <f t="shared" si="5"/>
        <v>74.99975801221555</v>
      </c>
    </row>
    <row r="351" spans="2:10" ht="16.5" customHeight="1">
      <c r="B351" s="130"/>
      <c r="C351" s="130"/>
      <c r="D351" s="130"/>
      <c r="E351" s="130"/>
      <c r="F351" s="14" t="s">
        <v>330</v>
      </c>
      <c r="G351" s="16" t="s">
        <v>41</v>
      </c>
      <c r="H351" s="17" t="s">
        <v>629</v>
      </c>
      <c r="I351" s="17">
        <v>91.24</v>
      </c>
      <c r="J351" s="111">
        <f t="shared" si="5"/>
        <v>75.00822097994082</v>
      </c>
    </row>
    <row r="352" spans="2:10" ht="16.5" customHeight="1">
      <c r="B352" s="133" t="s">
        <v>63</v>
      </c>
      <c r="C352" s="133"/>
      <c r="D352" s="133"/>
      <c r="E352" s="133"/>
      <c r="F352" s="11"/>
      <c r="G352" s="12" t="s">
        <v>64</v>
      </c>
      <c r="H352" s="13" t="s">
        <v>630</v>
      </c>
      <c r="I352" s="13">
        <f>I353+I362</f>
        <v>165526.23</v>
      </c>
      <c r="J352" s="110">
        <f t="shared" si="5"/>
        <v>54.174269499646535</v>
      </c>
    </row>
    <row r="353" spans="2:10" ht="16.5" customHeight="1">
      <c r="B353" s="131"/>
      <c r="C353" s="131"/>
      <c r="D353" s="132" t="s">
        <v>65</v>
      </c>
      <c r="E353" s="132"/>
      <c r="F353" s="15"/>
      <c r="G353" s="16" t="s">
        <v>66</v>
      </c>
      <c r="H353" s="17" t="s">
        <v>631</v>
      </c>
      <c r="I353" s="17">
        <f>SUM(I354:I361)</f>
        <v>86445.02</v>
      </c>
      <c r="J353" s="111">
        <f t="shared" si="5"/>
        <v>46.52584499461787</v>
      </c>
    </row>
    <row r="354" spans="2:10" ht="16.5" customHeight="1">
      <c r="B354" s="130"/>
      <c r="C354" s="130"/>
      <c r="D354" s="130"/>
      <c r="E354" s="130"/>
      <c r="F354" s="14" t="s">
        <v>18</v>
      </c>
      <c r="G354" s="16" t="s">
        <v>19</v>
      </c>
      <c r="H354" s="17" t="s">
        <v>514</v>
      </c>
      <c r="I354" s="17">
        <v>6485.31</v>
      </c>
      <c r="J354" s="111">
        <f t="shared" si="5"/>
        <v>45.995106382978726</v>
      </c>
    </row>
    <row r="355" spans="2:10" ht="16.5" customHeight="1">
      <c r="B355" s="130"/>
      <c r="C355" s="130"/>
      <c r="D355" s="130"/>
      <c r="E355" s="130"/>
      <c r="F355" s="14" t="s">
        <v>20</v>
      </c>
      <c r="G355" s="16" t="s">
        <v>21</v>
      </c>
      <c r="H355" s="17" t="s">
        <v>632</v>
      </c>
      <c r="I355" s="17">
        <v>57419.42</v>
      </c>
      <c r="J355" s="111">
        <f t="shared" si="5"/>
        <v>45.034839215686276</v>
      </c>
    </row>
    <row r="356" spans="2:10" ht="16.5" customHeight="1">
      <c r="B356" s="130"/>
      <c r="C356" s="130"/>
      <c r="D356" s="130"/>
      <c r="E356" s="130"/>
      <c r="F356" s="14" t="s">
        <v>22</v>
      </c>
      <c r="G356" s="16" t="s">
        <v>23</v>
      </c>
      <c r="H356" s="17" t="s">
        <v>633</v>
      </c>
      <c r="I356" s="17">
        <v>6670.46</v>
      </c>
      <c r="J356" s="111">
        <f t="shared" si="5"/>
        <v>96.67333333333333</v>
      </c>
    </row>
    <row r="357" spans="2:10" ht="16.5" customHeight="1">
      <c r="B357" s="130"/>
      <c r="C357" s="130"/>
      <c r="D357" s="130"/>
      <c r="E357" s="130"/>
      <c r="F357" s="14" t="s">
        <v>24</v>
      </c>
      <c r="G357" s="16" t="s">
        <v>25</v>
      </c>
      <c r="H357" s="17" t="s">
        <v>634</v>
      </c>
      <c r="I357" s="17">
        <v>9320.27</v>
      </c>
      <c r="J357" s="111">
        <f t="shared" si="5"/>
        <v>41.79493273542601</v>
      </c>
    </row>
    <row r="358" spans="2:10" ht="16.5" customHeight="1">
      <c r="B358" s="130"/>
      <c r="C358" s="130"/>
      <c r="D358" s="130"/>
      <c r="E358" s="130"/>
      <c r="F358" s="14" t="s">
        <v>26</v>
      </c>
      <c r="G358" s="16" t="s">
        <v>27</v>
      </c>
      <c r="H358" s="17" t="s">
        <v>454</v>
      </c>
      <c r="I358" s="17">
        <v>1249.56</v>
      </c>
      <c r="J358" s="111">
        <f t="shared" si="5"/>
        <v>31.239</v>
      </c>
    </row>
    <row r="359" spans="2:10" ht="16.5" customHeight="1">
      <c r="B359" s="130"/>
      <c r="C359" s="130"/>
      <c r="D359" s="130"/>
      <c r="E359" s="130"/>
      <c r="F359" s="14" t="s">
        <v>28</v>
      </c>
      <c r="G359" s="16" t="s">
        <v>29</v>
      </c>
      <c r="H359" s="17" t="s">
        <v>635</v>
      </c>
      <c r="I359" s="17">
        <v>0</v>
      </c>
      <c r="J359" s="111">
        <f t="shared" si="5"/>
        <v>0</v>
      </c>
    </row>
    <row r="360" spans="2:10" ht="16.5" customHeight="1">
      <c r="B360" s="130"/>
      <c r="C360" s="130"/>
      <c r="D360" s="130"/>
      <c r="E360" s="130"/>
      <c r="F360" s="14" t="s">
        <v>59</v>
      </c>
      <c r="G360" s="16" t="s">
        <v>60</v>
      </c>
      <c r="H360" s="17" t="s">
        <v>636</v>
      </c>
      <c r="I360" s="17">
        <v>0</v>
      </c>
      <c r="J360" s="111">
        <f t="shared" si="5"/>
        <v>0</v>
      </c>
    </row>
    <row r="361" spans="2:10" ht="16.5" customHeight="1">
      <c r="B361" s="130"/>
      <c r="C361" s="130"/>
      <c r="D361" s="130"/>
      <c r="E361" s="130"/>
      <c r="F361" s="14" t="s">
        <v>40</v>
      </c>
      <c r="G361" s="16" t="s">
        <v>41</v>
      </c>
      <c r="H361" s="17" t="s">
        <v>637</v>
      </c>
      <c r="I361" s="17">
        <v>5300</v>
      </c>
      <c r="J361" s="111">
        <f t="shared" si="5"/>
        <v>56.25132668223307</v>
      </c>
    </row>
    <row r="362" spans="2:10" ht="16.5" customHeight="1">
      <c r="B362" s="131"/>
      <c r="C362" s="131"/>
      <c r="D362" s="132" t="s">
        <v>271</v>
      </c>
      <c r="E362" s="132"/>
      <c r="F362" s="15"/>
      <c r="G362" s="16" t="s">
        <v>272</v>
      </c>
      <c r="H362" s="17" t="s">
        <v>638</v>
      </c>
      <c r="I362" s="17">
        <f>SUM(I363:I364)</f>
        <v>79081.21</v>
      </c>
      <c r="J362" s="111">
        <f t="shared" si="5"/>
        <v>66.04189771512561</v>
      </c>
    </row>
    <row r="363" spans="2:10" ht="16.5" customHeight="1">
      <c r="B363" s="130"/>
      <c r="C363" s="130"/>
      <c r="D363" s="130"/>
      <c r="E363" s="130"/>
      <c r="F363" s="14" t="s">
        <v>331</v>
      </c>
      <c r="G363" s="16" t="s">
        <v>333</v>
      </c>
      <c r="H363" s="17" t="s">
        <v>639</v>
      </c>
      <c r="I363" s="17">
        <v>79081.21</v>
      </c>
      <c r="J363" s="111">
        <f t="shared" si="5"/>
        <v>76.30448962263242</v>
      </c>
    </row>
    <row r="364" spans="2:10" ht="16.5" customHeight="1">
      <c r="B364" s="130"/>
      <c r="C364" s="130"/>
      <c r="D364" s="130"/>
      <c r="E364" s="130"/>
      <c r="F364" s="14" t="s">
        <v>273</v>
      </c>
      <c r="G364" s="16" t="s">
        <v>274</v>
      </c>
      <c r="H364" s="17" t="s">
        <v>640</v>
      </c>
      <c r="I364" s="17">
        <v>0</v>
      </c>
      <c r="J364" s="111">
        <f t="shared" si="5"/>
        <v>0</v>
      </c>
    </row>
    <row r="365" spans="2:10" ht="16.5" customHeight="1">
      <c r="B365" s="133" t="s">
        <v>194</v>
      </c>
      <c r="C365" s="133"/>
      <c r="D365" s="133"/>
      <c r="E365" s="133"/>
      <c r="F365" s="11"/>
      <c r="G365" s="12" t="s">
        <v>195</v>
      </c>
      <c r="H365" s="13" t="s">
        <v>641</v>
      </c>
      <c r="I365" s="13">
        <f>I366+I372+I377+I379+I382+I387+I389</f>
        <v>1067219.8900000001</v>
      </c>
      <c r="J365" s="110">
        <f t="shared" si="5"/>
        <v>24.528433790321657</v>
      </c>
    </row>
    <row r="366" spans="2:10" ht="16.5" customHeight="1">
      <c r="B366" s="131"/>
      <c r="C366" s="131"/>
      <c r="D366" s="132" t="s">
        <v>196</v>
      </c>
      <c r="E366" s="132"/>
      <c r="F366" s="15"/>
      <c r="G366" s="16" t="s">
        <v>197</v>
      </c>
      <c r="H366" s="17" t="s">
        <v>642</v>
      </c>
      <c r="I366" s="17">
        <f>SUM(I367:I371)</f>
        <v>837019.54</v>
      </c>
      <c r="J366" s="111">
        <f t="shared" si="5"/>
        <v>21.593622161711043</v>
      </c>
    </row>
    <row r="367" spans="2:10" ht="16.5" customHeight="1">
      <c r="B367" s="130"/>
      <c r="C367" s="130"/>
      <c r="D367" s="130"/>
      <c r="E367" s="130"/>
      <c r="F367" s="14" t="s">
        <v>45</v>
      </c>
      <c r="G367" s="16" t="s">
        <v>46</v>
      </c>
      <c r="H367" s="17" t="s">
        <v>636</v>
      </c>
      <c r="I367" s="17">
        <v>380.17</v>
      </c>
      <c r="J367" s="111">
        <f t="shared" si="5"/>
        <v>47.52125</v>
      </c>
    </row>
    <row r="368" spans="2:10" ht="16.5" customHeight="1">
      <c r="B368" s="130"/>
      <c r="C368" s="130"/>
      <c r="D368" s="130"/>
      <c r="E368" s="130"/>
      <c r="F368" s="14" t="s">
        <v>38</v>
      </c>
      <c r="G368" s="16" t="s">
        <v>39</v>
      </c>
      <c r="H368" s="17" t="s">
        <v>643</v>
      </c>
      <c r="I368" s="17">
        <v>29684.82</v>
      </c>
      <c r="J368" s="111">
        <f t="shared" si="5"/>
        <v>99.99939363314805</v>
      </c>
    </row>
    <row r="369" spans="2:10" ht="16.5" customHeight="1">
      <c r="B369" s="130"/>
      <c r="C369" s="130"/>
      <c r="D369" s="130"/>
      <c r="E369" s="130"/>
      <c r="F369" s="14" t="s">
        <v>216</v>
      </c>
      <c r="G369" s="16" t="s">
        <v>217</v>
      </c>
      <c r="H369" s="17" t="s">
        <v>644</v>
      </c>
      <c r="I369" s="17">
        <v>30750</v>
      </c>
      <c r="J369" s="111">
        <f t="shared" si="5"/>
        <v>100</v>
      </c>
    </row>
    <row r="370" spans="2:10" ht="16.5" customHeight="1">
      <c r="B370" s="130"/>
      <c r="C370" s="130"/>
      <c r="D370" s="130"/>
      <c r="E370" s="130"/>
      <c r="F370" s="14" t="s">
        <v>346</v>
      </c>
      <c r="G370" s="16" t="s">
        <v>217</v>
      </c>
      <c r="H370" s="17" t="s">
        <v>645</v>
      </c>
      <c r="I370" s="17">
        <v>497914.44</v>
      </c>
      <c r="J370" s="111">
        <f t="shared" si="5"/>
        <v>34.629191165117824</v>
      </c>
    </row>
    <row r="371" spans="2:10" ht="16.5" customHeight="1">
      <c r="B371" s="130"/>
      <c r="C371" s="130"/>
      <c r="D371" s="130"/>
      <c r="E371" s="130"/>
      <c r="F371" s="14" t="s">
        <v>218</v>
      </c>
      <c r="G371" s="16" t="s">
        <v>217</v>
      </c>
      <c r="H371" s="17" t="s">
        <v>646</v>
      </c>
      <c r="I371" s="17">
        <v>278290.11</v>
      </c>
      <c r="J371" s="111">
        <f t="shared" si="5"/>
        <v>11.70686080918611</v>
      </c>
    </row>
    <row r="372" spans="2:10" ht="16.5" customHeight="1">
      <c r="B372" s="131"/>
      <c r="C372" s="131"/>
      <c r="D372" s="132" t="s">
        <v>198</v>
      </c>
      <c r="E372" s="132"/>
      <c r="F372" s="15"/>
      <c r="G372" s="16" t="s">
        <v>199</v>
      </c>
      <c r="H372" s="17" t="s">
        <v>647</v>
      </c>
      <c r="I372" s="17">
        <f>SUM(I373:I376)</f>
        <v>15397.759999999998</v>
      </c>
      <c r="J372" s="111">
        <f t="shared" si="5"/>
        <v>41.06069333333333</v>
      </c>
    </row>
    <row r="373" spans="2:10" ht="16.5" customHeight="1">
      <c r="B373" s="130"/>
      <c r="C373" s="130"/>
      <c r="D373" s="130"/>
      <c r="E373" s="130"/>
      <c r="F373" s="14" t="s">
        <v>28</v>
      </c>
      <c r="G373" s="16" t="s">
        <v>29</v>
      </c>
      <c r="H373" s="17" t="s">
        <v>648</v>
      </c>
      <c r="I373" s="17">
        <v>10897.8</v>
      </c>
      <c r="J373" s="111">
        <f t="shared" si="5"/>
        <v>99.07090909090908</v>
      </c>
    </row>
    <row r="374" spans="2:10" ht="16.5" customHeight="1">
      <c r="B374" s="130"/>
      <c r="C374" s="130"/>
      <c r="D374" s="130"/>
      <c r="E374" s="130"/>
      <c r="F374" s="14" t="s">
        <v>34</v>
      </c>
      <c r="G374" s="16" t="s">
        <v>35</v>
      </c>
      <c r="H374" s="17" t="s">
        <v>435</v>
      </c>
      <c r="I374" s="17">
        <v>0</v>
      </c>
      <c r="J374" s="111">
        <f t="shared" si="5"/>
        <v>0</v>
      </c>
    </row>
    <row r="375" spans="2:10" ht="21" customHeight="1">
      <c r="B375" s="130"/>
      <c r="C375" s="130"/>
      <c r="D375" s="130"/>
      <c r="E375" s="130"/>
      <c r="F375" s="14" t="s">
        <v>214</v>
      </c>
      <c r="G375" s="16" t="s">
        <v>215</v>
      </c>
      <c r="H375" s="17" t="s">
        <v>124</v>
      </c>
      <c r="I375" s="17">
        <v>4499.96</v>
      </c>
      <c r="J375" s="111">
        <f t="shared" si="5"/>
        <v>99.99911111111112</v>
      </c>
    </row>
    <row r="376" spans="2:10" ht="16.5" customHeight="1">
      <c r="B376" s="130"/>
      <c r="C376" s="130"/>
      <c r="D376" s="130"/>
      <c r="E376" s="130"/>
      <c r="F376" s="14" t="s">
        <v>216</v>
      </c>
      <c r="G376" s="16" t="s">
        <v>217</v>
      </c>
      <c r="H376" s="17" t="s">
        <v>381</v>
      </c>
      <c r="I376" s="17">
        <v>0</v>
      </c>
      <c r="J376" s="111">
        <f t="shared" si="5"/>
        <v>0</v>
      </c>
    </row>
    <row r="377" spans="2:10" ht="16.5" customHeight="1">
      <c r="B377" s="131"/>
      <c r="C377" s="131"/>
      <c r="D377" s="132" t="s">
        <v>275</v>
      </c>
      <c r="E377" s="132"/>
      <c r="F377" s="15"/>
      <c r="G377" s="16" t="s">
        <v>276</v>
      </c>
      <c r="H377" s="17" t="s">
        <v>400</v>
      </c>
      <c r="I377" s="17">
        <f>I378</f>
        <v>11167.43</v>
      </c>
      <c r="J377" s="111">
        <f t="shared" si="5"/>
        <v>44.66972</v>
      </c>
    </row>
    <row r="378" spans="2:10" ht="16.5" customHeight="1">
      <c r="B378" s="130"/>
      <c r="C378" s="130"/>
      <c r="D378" s="130"/>
      <c r="E378" s="130"/>
      <c r="F378" s="14" t="s">
        <v>34</v>
      </c>
      <c r="G378" s="16" t="s">
        <v>35</v>
      </c>
      <c r="H378" s="17" t="s">
        <v>400</v>
      </c>
      <c r="I378" s="17">
        <v>11167.43</v>
      </c>
      <c r="J378" s="111">
        <f t="shared" si="5"/>
        <v>44.66972</v>
      </c>
    </row>
    <row r="379" spans="2:10" ht="16.5" customHeight="1">
      <c r="B379" s="131"/>
      <c r="C379" s="131"/>
      <c r="D379" s="132" t="s">
        <v>277</v>
      </c>
      <c r="E379" s="132"/>
      <c r="F379" s="15"/>
      <c r="G379" s="16" t="s">
        <v>278</v>
      </c>
      <c r="H379" s="17" t="s">
        <v>649</v>
      </c>
      <c r="I379" s="17">
        <f>SUM(I380:I381)</f>
        <v>24675.56</v>
      </c>
      <c r="J379" s="111">
        <f t="shared" si="5"/>
        <v>35.14035887211621</v>
      </c>
    </row>
    <row r="380" spans="2:10" ht="16.5" customHeight="1">
      <c r="B380" s="130"/>
      <c r="C380" s="130"/>
      <c r="D380" s="130"/>
      <c r="E380" s="130"/>
      <c r="F380" s="14" t="s">
        <v>28</v>
      </c>
      <c r="G380" s="16" t="s">
        <v>29</v>
      </c>
      <c r="H380" s="17" t="s">
        <v>432</v>
      </c>
      <c r="I380" s="17">
        <v>1447.2</v>
      </c>
      <c r="J380" s="111">
        <f t="shared" si="5"/>
        <v>28.944000000000003</v>
      </c>
    </row>
    <row r="381" spans="2:10" ht="16.5" customHeight="1">
      <c r="B381" s="130"/>
      <c r="C381" s="130"/>
      <c r="D381" s="130"/>
      <c r="E381" s="130"/>
      <c r="F381" s="14" t="s">
        <v>34</v>
      </c>
      <c r="G381" s="16" t="s">
        <v>35</v>
      </c>
      <c r="H381" s="17" t="s">
        <v>650</v>
      </c>
      <c r="I381" s="17">
        <v>23228.36</v>
      </c>
      <c r="J381" s="111">
        <f t="shared" si="5"/>
        <v>35.615394050904634</v>
      </c>
    </row>
    <row r="382" spans="2:10" ht="16.5" customHeight="1">
      <c r="B382" s="131"/>
      <c r="C382" s="131"/>
      <c r="D382" s="132" t="s">
        <v>279</v>
      </c>
      <c r="E382" s="132"/>
      <c r="F382" s="15"/>
      <c r="G382" s="16" t="s">
        <v>280</v>
      </c>
      <c r="H382" s="17" t="s">
        <v>651</v>
      </c>
      <c r="I382" s="17">
        <f>SUM(I383:I386)</f>
        <v>126260.09999999999</v>
      </c>
      <c r="J382" s="111">
        <f t="shared" si="5"/>
        <v>44.65495533093306</v>
      </c>
    </row>
    <row r="383" spans="2:10" ht="16.5" customHeight="1">
      <c r="B383" s="130"/>
      <c r="C383" s="130"/>
      <c r="D383" s="130"/>
      <c r="E383" s="130"/>
      <c r="F383" s="14" t="s">
        <v>28</v>
      </c>
      <c r="G383" s="16" t="s">
        <v>29</v>
      </c>
      <c r="H383" s="17" t="s">
        <v>432</v>
      </c>
      <c r="I383" s="17">
        <v>0</v>
      </c>
      <c r="J383" s="111">
        <f t="shared" si="5"/>
        <v>0</v>
      </c>
    </row>
    <row r="384" spans="2:10" ht="16.5" customHeight="1">
      <c r="B384" s="130"/>
      <c r="C384" s="130"/>
      <c r="D384" s="130"/>
      <c r="E384" s="130"/>
      <c r="F384" s="14" t="s">
        <v>45</v>
      </c>
      <c r="G384" s="16" t="s">
        <v>46</v>
      </c>
      <c r="H384" s="17" t="s">
        <v>652</v>
      </c>
      <c r="I384" s="17">
        <v>79169.11</v>
      </c>
      <c r="J384" s="111">
        <f t="shared" si="5"/>
        <v>56.54936428571429</v>
      </c>
    </row>
    <row r="385" spans="2:10" ht="16.5" customHeight="1">
      <c r="B385" s="130"/>
      <c r="C385" s="130"/>
      <c r="D385" s="130"/>
      <c r="E385" s="130"/>
      <c r="F385" s="14" t="s">
        <v>30</v>
      </c>
      <c r="G385" s="16" t="s">
        <v>31</v>
      </c>
      <c r="H385" s="17" t="s">
        <v>402</v>
      </c>
      <c r="I385" s="17">
        <v>26491.54</v>
      </c>
      <c r="J385" s="111">
        <f t="shared" si="5"/>
        <v>37.845057142857144</v>
      </c>
    </row>
    <row r="386" spans="2:10" ht="16.5" customHeight="1">
      <c r="B386" s="130"/>
      <c r="C386" s="130"/>
      <c r="D386" s="130"/>
      <c r="E386" s="130"/>
      <c r="F386" s="14" t="s">
        <v>34</v>
      </c>
      <c r="G386" s="16" t="s">
        <v>35</v>
      </c>
      <c r="H386" s="17" t="s">
        <v>653</v>
      </c>
      <c r="I386" s="17">
        <v>20599.45</v>
      </c>
      <c r="J386" s="111">
        <f t="shared" si="5"/>
        <v>30.406887491512414</v>
      </c>
    </row>
    <row r="387" spans="2:10" ht="21.75" customHeight="1">
      <c r="B387" s="131"/>
      <c r="C387" s="131"/>
      <c r="D387" s="132" t="s">
        <v>306</v>
      </c>
      <c r="E387" s="132"/>
      <c r="F387" s="15"/>
      <c r="G387" s="16" t="s">
        <v>340</v>
      </c>
      <c r="H387" s="17" t="s">
        <v>605</v>
      </c>
      <c r="I387" s="17">
        <f>I388</f>
        <v>395.16</v>
      </c>
      <c r="J387" s="111">
        <f t="shared" si="5"/>
        <v>65.86000000000001</v>
      </c>
    </row>
    <row r="388" spans="2:10" ht="16.5" customHeight="1">
      <c r="B388" s="130"/>
      <c r="C388" s="130"/>
      <c r="D388" s="130"/>
      <c r="E388" s="130"/>
      <c r="F388" s="14" t="s">
        <v>34</v>
      </c>
      <c r="G388" s="16" t="s">
        <v>35</v>
      </c>
      <c r="H388" s="17" t="s">
        <v>605</v>
      </c>
      <c r="I388" s="17">
        <v>395.16</v>
      </c>
      <c r="J388" s="111">
        <f t="shared" si="5"/>
        <v>65.86000000000001</v>
      </c>
    </row>
    <row r="389" spans="2:10" ht="16.5" customHeight="1">
      <c r="B389" s="131"/>
      <c r="C389" s="131"/>
      <c r="D389" s="132" t="s">
        <v>281</v>
      </c>
      <c r="E389" s="132"/>
      <c r="F389" s="15"/>
      <c r="G389" s="16" t="s">
        <v>73</v>
      </c>
      <c r="H389" s="17" t="s">
        <v>654</v>
      </c>
      <c r="I389" s="17">
        <f>SUM(I390:I395)</f>
        <v>52304.34</v>
      </c>
      <c r="J389" s="111">
        <f aca="true" t="shared" si="6" ref="J389:J441">I389/H389*100</f>
        <v>89.18198093744138</v>
      </c>
    </row>
    <row r="390" spans="2:10" ht="16.5" customHeight="1">
      <c r="B390" s="130"/>
      <c r="C390" s="130"/>
      <c r="D390" s="130"/>
      <c r="E390" s="130"/>
      <c r="F390" s="14" t="s">
        <v>28</v>
      </c>
      <c r="G390" s="16" t="s">
        <v>29</v>
      </c>
      <c r="H390" s="17" t="s">
        <v>435</v>
      </c>
      <c r="I390" s="17">
        <v>1263.07</v>
      </c>
      <c r="J390" s="111">
        <f t="shared" si="6"/>
        <v>18.043857142857142</v>
      </c>
    </row>
    <row r="391" spans="2:10" ht="16.5" customHeight="1">
      <c r="B391" s="130"/>
      <c r="C391" s="130"/>
      <c r="D391" s="130"/>
      <c r="E391" s="130"/>
      <c r="F391" s="14" t="s">
        <v>45</v>
      </c>
      <c r="G391" s="16" t="s">
        <v>46</v>
      </c>
      <c r="H391" s="17" t="s">
        <v>459</v>
      </c>
      <c r="I391" s="17">
        <v>217.38</v>
      </c>
      <c r="J391" s="111">
        <f t="shared" si="6"/>
        <v>43.476</v>
      </c>
    </row>
    <row r="392" spans="2:10" ht="16.5" customHeight="1">
      <c r="B392" s="130"/>
      <c r="C392" s="130"/>
      <c r="D392" s="130"/>
      <c r="E392" s="130"/>
      <c r="F392" s="14" t="s">
        <v>30</v>
      </c>
      <c r="G392" s="16" t="s">
        <v>31</v>
      </c>
      <c r="H392" s="17" t="s">
        <v>414</v>
      </c>
      <c r="I392" s="17">
        <v>1749.24</v>
      </c>
      <c r="J392" s="111">
        <f t="shared" si="6"/>
        <v>87.46199999999999</v>
      </c>
    </row>
    <row r="393" spans="2:10" ht="16.5" customHeight="1">
      <c r="B393" s="130"/>
      <c r="C393" s="130"/>
      <c r="D393" s="130"/>
      <c r="E393" s="130"/>
      <c r="F393" s="14" t="s">
        <v>34</v>
      </c>
      <c r="G393" s="16" t="s">
        <v>35</v>
      </c>
      <c r="H393" s="17" t="s">
        <v>655</v>
      </c>
      <c r="I393" s="17">
        <v>16448.9</v>
      </c>
      <c r="J393" s="111">
        <f t="shared" si="6"/>
        <v>99.99939206030763</v>
      </c>
    </row>
    <row r="394" spans="2:10" ht="16.5" customHeight="1">
      <c r="B394" s="130"/>
      <c r="C394" s="130"/>
      <c r="D394" s="130"/>
      <c r="E394" s="130"/>
      <c r="F394" s="14" t="s">
        <v>218</v>
      </c>
      <c r="G394" s="16" t="s">
        <v>217</v>
      </c>
      <c r="H394" s="17" t="s">
        <v>656</v>
      </c>
      <c r="I394" s="17">
        <v>16666.5</v>
      </c>
      <c r="J394" s="111">
        <f t="shared" si="6"/>
        <v>99.79940119760478</v>
      </c>
    </row>
    <row r="395" spans="2:10" ht="22.5" customHeight="1">
      <c r="B395" s="130"/>
      <c r="C395" s="130"/>
      <c r="D395" s="130"/>
      <c r="E395" s="130"/>
      <c r="F395" s="14" t="s">
        <v>231</v>
      </c>
      <c r="G395" s="16" t="s">
        <v>232</v>
      </c>
      <c r="H395" s="17" t="s">
        <v>506</v>
      </c>
      <c r="I395" s="17">
        <v>15959.25</v>
      </c>
      <c r="J395" s="111">
        <f t="shared" si="6"/>
        <v>99.74531250000001</v>
      </c>
    </row>
    <row r="396" spans="2:10" ht="16.5" customHeight="1">
      <c r="B396" s="133" t="s">
        <v>200</v>
      </c>
      <c r="C396" s="133"/>
      <c r="D396" s="133"/>
      <c r="E396" s="133"/>
      <c r="F396" s="11"/>
      <c r="G396" s="12" t="s">
        <v>201</v>
      </c>
      <c r="H396" s="13" t="s">
        <v>657</v>
      </c>
      <c r="I396" s="13">
        <f>I397+I411+I413+I415</f>
        <v>485410.68999999994</v>
      </c>
      <c r="J396" s="110">
        <f t="shared" si="6"/>
        <v>57.848967941842446</v>
      </c>
    </row>
    <row r="397" spans="2:10" ht="16.5" customHeight="1">
      <c r="B397" s="131"/>
      <c r="C397" s="131"/>
      <c r="D397" s="132" t="s">
        <v>202</v>
      </c>
      <c r="E397" s="132"/>
      <c r="F397" s="15"/>
      <c r="G397" s="16" t="s">
        <v>203</v>
      </c>
      <c r="H397" s="17" t="s">
        <v>658</v>
      </c>
      <c r="I397" s="17">
        <f>SUM(I398:I410)</f>
        <v>370410.68999999994</v>
      </c>
      <c r="J397" s="111">
        <f t="shared" si="6"/>
        <v>59.499902014328384</v>
      </c>
    </row>
    <row r="398" spans="2:10" ht="22.5" customHeight="1">
      <c r="B398" s="130"/>
      <c r="C398" s="130"/>
      <c r="D398" s="130"/>
      <c r="E398" s="130"/>
      <c r="F398" s="14" t="s">
        <v>282</v>
      </c>
      <c r="G398" s="16" t="s">
        <v>283</v>
      </c>
      <c r="H398" s="17" t="s">
        <v>518</v>
      </c>
      <c r="I398" s="17">
        <v>300000</v>
      </c>
      <c r="J398" s="111">
        <f t="shared" si="6"/>
        <v>93.75</v>
      </c>
    </row>
    <row r="399" spans="2:10" ht="16.5" customHeight="1">
      <c r="B399" s="130"/>
      <c r="C399" s="130"/>
      <c r="D399" s="130"/>
      <c r="E399" s="130"/>
      <c r="F399" s="14" t="s">
        <v>20</v>
      </c>
      <c r="G399" s="16" t="s">
        <v>21</v>
      </c>
      <c r="H399" s="17" t="s">
        <v>659</v>
      </c>
      <c r="I399" s="17">
        <v>4504.42</v>
      </c>
      <c r="J399" s="111">
        <f t="shared" si="6"/>
        <v>88.49548133595285</v>
      </c>
    </row>
    <row r="400" spans="2:10" ht="16.5" customHeight="1">
      <c r="B400" s="130"/>
      <c r="C400" s="130"/>
      <c r="D400" s="130"/>
      <c r="E400" s="130"/>
      <c r="F400" s="14" t="s">
        <v>24</v>
      </c>
      <c r="G400" s="16" t="s">
        <v>25</v>
      </c>
      <c r="H400" s="17" t="s">
        <v>660</v>
      </c>
      <c r="I400" s="17">
        <v>680.17</v>
      </c>
      <c r="J400" s="111">
        <f t="shared" si="6"/>
        <v>89.49605263157893</v>
      </c>
    </row>
    <row r="401" spans="2:10" ht="16.5" customHeight="1">
      <c r="B401" s="130"/>
      <c r="C401" s="130"/>
      <c r="D401" s="130"/>
      <c r="E401" s="130"/>
      <c r="F401" s="14" t="s">
        <v>43</v>
      </c>
      <c r="G401" s="16" t="s">
        <v>44</v>
      </c>
      <c r="H401" s="17" t="s">
        <v>661</v>
      </c>
      <c r="I401" s="17">
        <v>7499</v>
      </c>
      <c r="J401" s="111">
        <f t="shared" si="6"/>
        <v>65.78070175438596</v>
      </c>
    </row>
    <row r="402" spans="2:10" ht="16.5" customHeight="1">
      <c r="B402" s="130"/>
      <c r="C402" s="130"/>
      <c r="D402" s="130"/>
      <c r="E402" s="130"/>
      <c r="F402" s="14" t="s">
        <v>28</v>
      </c>
      <c r="G402" s="16" t="s">
        <v>29</v>
      </c>
      <c r="H402" s="17" t="s">
        <v>662</v>
      </c>
      <c r="I402" s="17">
        <v>14860.83</v>
      </c>
      <c r="J402" s="111">
        <f t="shared" si="6"/>
        <v>74.11885286783043</v>
      </c>
    </row>
    <row r="403" spans="2:10" ht="16.5" customHeight="1">
      <c r="B403" s="130"/>
      <c r="C403" s="130"/>
      <c r="D403" s="130"/>
      <c r="E403" s="130"/>
      <c r="F403" s="14" t="s">
        <v>45</v>
      </c>
      <c r="G403" s="16" t="s">
        <v>46</v>
      </c>
      <c r="H403" s="17" t="s">
        <v>412</v>
      </c>
      <c r="I403" s="17">
        <v>12022.23</v>
      </c>
      <c r="J403" s="111">
        <f t="shared" si="6"/>
        <v>85.87307142857142</v>
      </c>
    </row>
    <row r="404" spans="2:10" ht="16.5" customHeight="1">
      <c r="B404" s="130"/>
      <c r="C404" s="130"/>
      <c r="D404" s="130"/>
      <c r="E404" s="130"/>
      <c r="F404" s="14" t="s">
        <v>30</v>
      </c>
      <c r="G404" s="16" t="s">
        <v>31</v>
      </c>
      <c r="H404" s="17" t="s">
        <v>663</v>
      </c>
      <c r="I404" s="17">
        <v>3607</v>
      </c>
      <c r="J404" s="111">
        <f t="shared" si="6"/>
        <v>99.91689750692521</v>
      </c>
    </row>
    <row r="405" spans="2:10" ht="16.5" customHeight="1">
      <c r="B405" s="130"/>
      <c r="C405" s="130"/>
      <c r="D405" s="130"/>
      <c r="E405" s="130"/>
      <c r="F405" s="14" t="s">
        <v>32</v>
      </c>
      <c r="G405" s="16" t="s">
        <v>33</v>
      </c>
      <c r="H405" s="17" t="s">
        <v>664</v>
      </c>
      <c r="I405" s="17">
        <v>30</v>
      </c>
      <c r="J405" s="111">
        <f t="shared" si="6"/>
        <v>100</v>
      </c>
    </row>
    <row r="406" spans="2:10" ht="16.5" customHeight="1">
      <c r="B406" s="130"/>
      <c r="C406" s="130"/>
      <c r="D406" s="130"/>
      <c r="E406" s="130"/>
      <c r="F406" s="14" t="s">
        <v>34</v>
      </c>
      <c r="G406" s="16" t="s">
        <v>35</v>
      </c>
      <c r="H406" s="17" t="s">
        <v>381</v>
      </c>
      <c r="I406" s="17">
        <v>14009.05</v>
      </c>
      <c r="J406" s="111">
        <f t="shared" si="6"/>
        <v>93.39366666666666</v>
      </c>
    </row>
    <row r="407" spans="2:10" ht="16.5" customHeight="1">
      <c r="B407" s="130"/>
      <c r="C407" s="130"/>
      <c r="D407" s="130"/>
      <c r="E407" s="130"/>
      <c r="F407" s="14" t="s">
        <v>47</v>
      </c>
      <c r="G407" s="16" t="s">
        <v>48</v>
      </c>
      <c r="H407" s="17" t="s">
        <v>665</v>
      </c>
      <c r="I407" s="17">
        <v>1244.18</v>
      </c>
      <c r="J407" s="111">
        <f t="shared" si="6"/>
        <v>77.76125</v>
      </c>
    </row>
    <row r="408" spans="2:10" ht="32.25" customHeight="1">
      <c r="B408" s="130"/>
      <c r="C408" s="130"/>
      <c r="D408" s="130"/>
      <c r="E408" s="130"/>
      <c r="F408" s="14" t="s">
        <v>49</v>
      </c>
      <c r="G408" s="16" t="s">
        <v>438</v>
      </c>
      <c r="H408" s="17" t="s">
        <v>415</v>
      </c>
      <c r="I408" s="17">
        <v>393.81</v>
      </c>
      <c r="J408" s="111">
        <f t="shared" si="6"/>
        <v>39.381</v>
      </c>
    </row>
    <row r="409" spans="2:10" ht="16.5" customHeight="1">
      <c r="B409" s="130"/>
      <c r="C409" s="130"/>
      <c r="D409" s="130"/>
      <c r="E409" s="130"/>
      <c r="F409" s="14" t="s">
        <v>346</v>
      </c>
      <c r="G409" s="16" t="s">
        <v>217</v>
      </c>
      <c r="H409" s="17" t="s">
        <v>666</v>
      </c>
      <c r="I409" s="17">
        <v>0</v>
      </c>
      <c r="J409" s="111">
        <f t="shared" si="6"/>
        <v>0</v>
      </c>
    </row>
    <row r="410" spans="2:10" ht="16.5" customHeight="1">
      <c r="B410" s="130"/>
      <c r="C410" s="130"/>
      <c r="D410" s="130"/>
      <c r="E410" s="130"/>
      <c r="F410" s="14" t="s">
        <v>218</v>
      </c>
      <c r="G410" s="16" t="s">
        <v>217</v>
      </c>
      <c r="H410" s="17" t="s">
        <v>667</v>
      </c>
      <c r="I410" s="17">
        <v>11560</v>
      </c>
      <c r="J410" s="111">
        <f t="shared" si="6"/>
        <v>11.355599214145382</v>
      </c>
    </row>
    <row r="411" spans="2:10" ht="16.5" customHeight="1">
      <c r="B411" s="131"/>
      <c r="C411" s="131"/>
      <c r="D411" s="132" t="s">
        <v>284</v>
      </c>
      <c r="E411" s="132"/>
      <c r="F411" s="15"/>
      <c r="G411" s="16" t="s">
        <v>285</v>
      </c>
      <c r="H411" s="17" t="s">
        <v>668</v>
      </c>
      <c r="I411" s="17">
        <f>SUM(I412:I412)</f>
        <v>82000</v>
      </c>
      <c r="J411" s="111">
        <f t="shared" si="6"/>
        <v>45.55555555555556</v>
      </c>
    </row>
    <row r="412" spans="2:10" ht="20.25" customHeight="1">
      <c r="B412" s="130"/>
      <c r="C412" s="130"/>
      <c r="D412" s="130"/>
      <c r="E412" s="130"/>
      <c r="F412" s="14" t="s">
        <v>282</v>
      </c>
      <c r="G412" s="16" t="s">
        <v>283</v>
      </c>
      <c r="H412" s="17" t="s">
        <v>668</v>
      </c>
      <c r="I412" s="17">
        <v>82000</v>
      </c>
      <c r="J412" s="111">
        <f t="shared" si="6"/>
        <v>45.55555555555556</v>
      </c>
    </row>
    <row r="413" spans="2:10" ht="16.5" customHeight="1">
      <c r="B413" s="131"/>
      <c r="C413" s="131"/>
      <c r="D413" s="132" t="s">
        <v>332</v>
      </c>
      <c r="E413" s="132"/>
      <c r="F413" s="15"/>
      <c r="G413" s="16" t="s">
        <v>334</v>
      </c>
      <c r="H413" s="17" t="s">
        <v>669</v>
      </c>
      <c r="I413" s="17">
        <f>SUM(I414:I414)</f>
        <v>0</v>
      </c>
      <c r="J413" s="111">
        <f t="shared" si="6"/>
        <v>0</v>
      </c>
    </row>
    <row r="414" spans="2:10" ht="16.5" customHeight="1">
      <c r="B414" s="130"/>
      <c r="C414" s="130"/>
      <c r="D414" s="130"/>
      <c r="E414" s="130"/>
      <c r="F414" s="14" t="s">
        <v>34</v>
      </c>
      <c r="G414" s="16" t="s">
        <v>35</v>
      </c>
      <c r="H414" s="17" t="s">
        <v>669</v>
      </c>
      <c r="I414" s="17">
        <v>0</v>
      </c>
      <c r="J414" s="111">
        <f t="shared" si="6"/>
        <v>0</v>
      </c>
    </row>
    <row r="415" spans="2:10" ht="16.5" customHeight="1">
      <c r="B415" s="131"/>
      <c r="C415" s="131"/>
      <c r="D415" s="132" t="s">
        <v>345</v>
      </c>
      <c r="E415" s="132"/>
      <c r="F415" s="15"/>
      <c r="G415" s="16" t="s">
        <v>73</v>
      </c>
      <c r="H415" s="17" t="s">
        <v>574</v>
      </c>
      <c r="I415" s="17">
        <f>SUM(I416:I417)</f>
        <v>33000</v>
      </c>
      <c r="J415" s="111">
        <f t="shared" si="6"/>
        <v>97.05882352941177</v>
      </c>
    </row>
    <row r="416" spans="2:10" ht="29.25" customHeight="1">
      <c r="B416" s="130"/>
      <c r="C416" s="130"/>
      <c r="D416" s="130"/>
      <c r="E416" s="130"/>
      <c r="F416" s="14" t="s">
        <v>260</v>
      </c>
      <c r="G416" s="16" t="s">
        <v>261</v>
      </c>
      <c r="H416" s="17" t="s">
        <v>432</v>
      </c>
      <c r="I416" s="17">
        <v>5000</v>
      </c>
      <c r="J416" s="111">
        <f t="shared" si="6"/>
        <v>100</v>
      </c>
    </row>
    <row r="417" spans="2:10" ht="16.5" customHeight="1">
      <c r="B417" s="130"/>
      <c r="C417" s="130"/>
      <c r="D417" s="130"/>
      <c r="E417" s="130"/>
      <c r="F417" s="14" t="s">
        <v>34</v>
      </c>
      <c r="G417" s="16" t="s">
        <v>35</v>
      </c>
      <c r="H417" s="17" t="s">
        <v>670</v>
      </c>
      <c r="I417" s="17">
        <v>28000</v>
      </c>
      <c r="J417" s="111">
        <f t="shared" si="6"/>
        <v>96.55172413793103</v>
      </c>
    </row>
    <row r="418" spans="2:10" ht="16.5" customHeight="1">
      <c r="B418" s="133" t="s">
        <v>204</v>
      </c>
      <c r="C418" s="133"/>
      <c r="D418" s="133"/>
      <c r="E418" s="133"/>
      <c r="F418" s="11"/>
      <c r="G418" s="12" t="s">
        <v>671</v>
      </c>
      <c r="H418" s="13" t="s">
        <v>672</v>
      </c>
      <c r="I418" s="13">
        <f>I419+I437</f>
        <v>207615.76</v>
      </c>
      <c r="J418" s="110">
        <f t="shared" si="6"/>
        <v>11.416655393850212</v>
      </c>
    </row>
    <row r="419" spans="2:10" ht="16.5" customHeight="1">
      <c r="B419" s="131"/>
      <c r="C419" s="131"/>
      <c r="D419" s="132" t="s">
        <v>205</v>
      </c>
      <c r="E419" s="132"/>
      <c r="F419" s="15"/>
      <c r="G419" s="16" t="s">
        <v>206</v>
      </c>
      <c r="H419" s="17" t="s">
        <v>673</v>
      </c>
      <c r="I419" s="17">
        <f>SUM(I420:I436)</f>
        <v>131025.48000000001</v>
      </c>
      <c r="J419" s="111">
        <f t="shared" si="6"/>
        <v>7.89056291530315</v>
      </c>
    </row>
    <row r="420" spans="2:10" ht="16.5" customHeight="1">
      <c r="B420" s="130"/>
      <c r="C420" s="130"/>
      <c r="D420" s="130"/>
      <c r="E420" s="130"/>
      <c r="F420" s="14" t="s">
        <v>18</v>
      </c>
      <c r="G420" s="16" t="s">
        <v>19</v>
      </c>
      <c r="H420" s="17" t="s">
        <v>674</v>
      </c>
      <c r="I420" s="17">
        <v>2349.4</v>
      </c>
      <c r="J420" s="111">
        <f t="shared" si="6"/>
        <v>99.97446808510638</v>
      </c>
    </row>
    <row r="421" spans="2:10" ht="16.5" customHeight="1">
      <c r="B421" s="130"/>
      <c r="C421" s="130"/>
      <c r="D421" s="130"/>
      <c r="E421" s="130"/>
      <c r="F421" s="14" t="s">
        <v>20</v>
      </c>
      <c r="G421" s="16" t="s">
        <v>21</v>
      </c>
      <c r="H421" s="17" t="s">
        <v>675</v>
      </c>
      <c r="I421" s="17">
        <v>43077.94</v>
      </c>
      <c r="J421" s="111">
        <f t="shared" si="6"/>
        <v>45.827595744680856</v>
      </c>
    </row>
    <row r="422" spans="2:10" ht="16.5" customHeight="1">
      <c r="B422" s="130"/>
      <c r="C422" s="130"/>
      <c r="D422" s="130"/>
      <c r="E422" s="130"/>
      <c r="F422" s="14" t="s">
        <v>22</v>
      </c>
      <c r="G422" s="16" t="s">
        <v>23</v>
      </c>
      <c r="H422" s="17" t="s">
        <v>676</v>
      </c>
      <c r="I422" s="17">
        <v>5794.14</v>
      </c>
      <c r="J422" s="111">
        <f t="shared" si="6"/>
        <v>96.569</v>
      </c>
    </row>
    <row r="423" spans="2:10" ht="16.5" customHeight="1">
      <c r="B423" s="130"/>
      <c r="C423" s="130"/>
      <c r="D423" s="130"/>
      <c r="E423" s="130"/>
      <c r="F423" s="14" t="s">
        <v>24</v>
      </c>
      <c r="G423" s="16" t="s">
        <v>25</v>
      </c>
      <c r="H423" s="17" t="s">
        <v>677</v>
      </c>
      <c r="I423" s="17">
        <v>7460.53</v>
      </c>
      <c r="J423" s="111">
        <f t="shared" si="6"/>
        <v>45.7701226993865</v>
      </c>
    </row>
    <row r="424" spans="2:10" ht="16.5" customHeight="1">
      <c r="B424" s="130"/>
      <c r="C424" s="130"/>
      <c r="D424" s="130"/>
      <c r="E424" s="130"/>
      <c r="F424" s="14" t="s">
        <v>26</v>
      </c>
      <c r="G424" s="16" t="s">
        <v>27</v>
      </c>
      <c r="H424" s="17" t="s">
        <v>468</v>
      </c>
      <c r="I424" s="17">
        <v>1210.5</v>
      </c>
      <c r="J424" s="111">
        <f t="shared" si="6"/>
        <v>40.35</v>
      </c>
    </row>
    <row r="425" spans="2:10" ht="16.5" customHeight="1">
      <c r="B425" s="130"/>
      <c r="C425" s="130"/>
      <c r="D425" s="130"/>
      <c r="E425" s="130"/>
      <c r="F425" s="14" t="s">
        <v>43</v>
      </c>
      <c r="G425" s="16" t="s">
        <v>44</v>
      </c>
      <c r="H425" s="17" t="s">
        <v>678</v>
      </c>
      <c r="I425" s="17">
        <v>5732.25</v>
      </c>
      <c r="J425" s="111">
        <f t="shared" si="6"/>
        <v>42.33567208271787</v>
      </c>
    </row>
    <row r="426" spans="2:10" ht="16.5" customHeight="1">
      <c r="B426" s="130"/>
      <c r="C426" s="130"/>
      <c r="D426" s="130"/>
      <c r="E426" s="130"/>
      <c r="F426" s="14" t="s">
        <v>28</v>
      </c>
      <c r="G426" s="16" t="s">
        <v>29</v>
      </c>
      <c r="H426" s="17" t="s">
        <v>679</v>
      </c>
      <c r="I426" s="17">
        <v>21736.18</v>
      </c>
      <c r="J426" s="111">
        <f t="shared" si="6"/>
        <v>32.44205970149254</v>
      </c>
    </row>
    <row r="427" spans="2:10" ht="16.5" customHeight="1">
      <c r="B427" s="130"/>
      <c r="C427" s="130"/>
      <c r="D427" s="130"/>
      <c r="E427" s="130"/>
      <c r="F427" s="14" t="s">
        <v>45</v>
      </c>
      <c r="G427" s="16" t="s">
        <v>46</v>
      </c>
      <c r="H427" s="17" t="s">
        <v>400</v>
      </c>
      <c r="I427" s="17">
        <v>9914.35</v>
      </c>
      <c r="J427" s="111">
        <f t="shared" si="6"/>
        <v>39.6574</v>
      </c>
    </row>
    <row r="428" spans="2:10" ht="16.5" customHeight="1">
      <c r="B428" s="130"/>
      <c r="C428" s="130"/>
      <c r="D428" s="130"/>
      <c r="E428" s="130"/>
      <c r="F428" s="14" t="s">
        <v>30</v>
      </c>
      <c r="G428" s="16" t="s">
        <v>31</v>
      </c>
      <c r="H428" s="17" t="s">
        <v>42</v>
      </c>
      <c r="I428" s="17">
        <v>1468.99</v>
      </c>
      <c r="J428" s="111">
        <f t="shared" si="6"/>
        <v>26.70890909090909</v>
      </c>
    </row>
    <row r="429" spans="2:10" ht="16.5" customHeight="1">
      <c r="B429" s="130"/>
      <c r="C429" s="130"/>
      <c r="D429" s="130"/>
      <c r="E429" s="130"/>
      <c r="F429" s="14" t="s">
        <v>32</v>
      </c>
      <c r="G429" s="16" t="s">
        <v>33</v>
      </c>
      <c r="H429" s="17" t="s">
        <v>680</v>
      </c>
      <c r="I429" s="17">
        <v>80</v>
      </c>
      <c r="J429" s="111">
        <f t="shared" si="6"/>
        <v>100</v>
      </c>
    </row>
    <row r="430" spans="2:10" ht="16.5" customHeight="1">
      <c r="B430" s="130"/>
      <c r="C430" s="130"/>
      <c r="D430" s="130"/>
      <c r="E430" s="130"/>
      <c r="F430" s="14" t="s">
        <v>34</v>
      </c>
      <c r="G430" s="16" t="s">
        <v>35</v>
      </c>
      <c r="H430" s="17" t="s">
        <v>681</v>
      </c>
      <c r="I430" s="17">
        <v>10602.95</v>
      </c>
      <c r="J430" s="111">
        <f t="shared" si="6"/>
        <v>49.91972693032015</v>
      </c>
    </row>
    <row r="431" spans="2:10" ht="29.25" customHeight="1">
      <c r="B431" s="130"/>
      <c r="C431" s="130"/>
      <c r="D431" s="130"/>
      <c r="E431" s="130"/>
      <c r="F431" s="14" t="s">
        <v>49</v>
      </c>
      <c r="G431" s="16" t="s">
        <v>438</v>
      </c>
      <c r="H431" s="17" t="s">
        <v>505</v>
      </c>
      <c r="I431" s="17">
        <v>673.86</v>
      </c>
      <c r="J431" s="111">
        <f t="shared" si="6"/>
        <v>37.43666666666667</v>
      </c>
    </row>
    <row r="432" spans="2:10" ht="16.5" customHeight="1">
      <c r="B432" s="130"/>
      <c r="C432" s="130"/>
      <c r="D432" s="130"/>
      <c r="E432" s="130"/>
      <c r="F432" s="14" t="s">
        <v>36</v>
      </c>
      <c r="G432" s="16" t="s">
        <v>37</v>
      </c>
      <c r="H432" s="17" t="s">
        <v>636</v>
      </c>
      <c r="I432" s="17">
        <v>0</v>
      </c>
      <c r="J432" s="111">
        <f t="shared" si="6"/>
        <v>0</v>
      </c>
    </row>
    <row r="433" spans="2:10" ht="16.5" customHeight="1">
      <c r="B433" s="130"/>
      <c r="C433" s="130"/>
      <c r="D433" s="130"/>
      <c r="E433" s="130"/>
      <c r="F433" s="14" t="s">
        <v>38</v>
      </c>
      <c r="G433" s="16" t="s">
        <v>39</v>
      </c>
      <c r="H433" s="17" t="s">
        <v>459</v>
      </c>
      <c r="I433" s="17">
        <v>160</v>
      </c>
      <c r="J433" s="111">
        <f t="shared" si="6"/>
        <v>32</v>
      </c>
    </row>
    <row r="434" spans="2:10" ht="16.5" customHeight="1">
      <c r="B434" s="130"/>
      <c r="C434" s="130"/>
      <c r="D434" s="130"/>
      <c r="E434" s="130"/>
      <c r="F434" s="14" t="s">
        <v>40</v>
      </c>
      <c r="G434" s="16" t="s">
        <v>41</v>
      </c>
      <c r="H434" s="17" t="s">
        <v>682</v>
      </c>
      <c r="I434" s="17">
        <v>3281.79</v>
      </c>
      <c r="J434" s="111">
        <f t="shared" si="6"/>
        <v>99.93270401948843</v>
      </c>
    </row>
    <row r="435" spans="2:10" ht="20.25" customHeight="1">
      <c r="B435" s="130"/>
      <c r="C435" s="130"/>
      <c r="D435" s="130"/>
      <c r="E435" s="130"/>
      <c r="F435" s="14" t="s">
        <v>50</v>
      </c>
      <c r="G435" s="16" t="s">
        <v>51</v>
      </c>
      <c r="H435" s="17" t="s">
        <v>683</v>
      </c>
      <c r="I435" s="17">
        <v>138.6</v>
      </c>
      <c r="J435" s="111">
        <f t="shared" si="6"/>
        <v>99</v>
      </c>
    </row>
    <row r="436" spans="2:10" ht="16.5" customHeight="1">
      <c r="B436" s="130"/>
      <c r="C436" s="130"/>
      <c r="D436" s="130"/>
      <c r="E436" s="130"/>
      <c r="F436" s="14" t="s">
        <v>216</v>
      </c>
      <c r="G436" s="16" t="s">
        <v>217</v>
      </c>
      <c r="H436" s="17" t="s">
        <v>684</v>
      </c>
      <c r="I436" s="17">
        <v>17344</v>
      </c>
      <c r="J436" s="111">
        <f t="shared" si="6"/>
        <v>1.2388571428571429</v>
      </c>
    </row>
    <row r="437" spans="2:10" ht="16.5" customHeight="1">
      <c r="B437" s="131"/>
      <c r="C437" s="131"/>
      <c r="D437" s="132" t="s">
        <v>286</v>
      </c>
      <c r="E437" s="132"/>
      <c r="F437" s="15"/>
      <c r="G437" s="16" t="s">
        <v>685</v>
      </c>
      <c r="H437" s="17" t="s">
        <v>686</v>
      </c>
      <c r="I437" s="17">
        <f>SUM(I438:I440)</f>
        <v>76590.28</v>
      </c>
      <c r="J437" s="111">
        <f t="shared" si="6"/>
        <v>48.47486075949367</v>
      </c>
    </row>
    <row r="438" spans="2:10" ht="31.5" customHeight="1">
      <c r="B438" s="130"/>
      <c r="C438" s="130"/>
      <c r="D438" s="130"/>
      <c r="E438" s="130"/>
      <c r="F438" s="14" t="s">
        <v>260</v>
      </c>
      <c r="G438" s="16" t="s">
        <v>261</v>
      </c>
      <c r="H438" s="17" t="s">
        <v>687</v>
      </c>
      <c r="I438" s="17">
        <v>73500</v>
      </c>
      <c r="J438" s="111">
        <f t="shared" si="6"/>
        <v>53.2608695652174</v>
      </c>
    </row>
    <row r="439" spans="2:10" ht="16.5" customHeight="1">
      <c r="B439" s="130"/>
      <c r="C439" s="130"/>
      <c r="D439" s="130"/>
      <c r="E439" s="130"/>
      <c r="F439" s="14" t="s">
        <v>28</v>
      </c>
      <c r="G439" s="16" t="s">
        <v>29</v>
      </c>
      <c r="H439" s="17" t="s">
        <v>381</v>
      </c>
      <c r="I439" s="17">
        <v>3090.28</v>
      </c>
      <c r="J439" s="111">
        <f t="shared" si="6"/>
        <v>20.60186666666667</v>
      </c>
    </row>
    <row r="440" spans="2:10" ht="16.5" customHeight="1">
      <c r="B440" s="130"/>
      <c r="C440" s="130"/>
      <c r="D440" s="130"/>
      <c r="E440" s="130"/>
      <c r="F440" s="14" t="s">
        <v>34</v>
      </c>
      <c r="G440" s="16" t="s">
        <v>35</v>
      </c>
      <c r="H440" s="17" t="s">
        <v>432</v>
      </c>
      <c r="I440" s="17">
        <v>0</v>
      </c>
      <c r="J440" s="111">
        <f t="shared" si="6"/>
        <v>0</v>
      </c>
    </row>
    <row r="441" spans="2:10" ht="21.75" customHeight="1">
      <c r="B441" s="19"/>
      <c r="C441" s="20"/>
      <c r="D441" s="20"/>
      <c r="E441" s="20"/>
      <c r="F441" s="20"/>
      <c r="G441" s="21" t="s">
        <v>691</v>
      </c>
      <c r="H441" s="22">
        <f>H5+H13+H19+H26+H30+H47+H55+H119+H124+H144+H151+H155+H162+H268+H284+H329+H352+H365+H396+H418</f>
        <v>23111161.869999997</v>
      </c>
      <c r="I441" s="22">
        <f>I5+I13+I19+I26+I30+I47+I55+I119+I124+I144+I151+I155+I162+I268+I284+I329+I352+I365+I396+I418</f>
        <v>8347607.76</v>
      </c>
      <c r="J441" s="110">
        <f t="shared" si="6"/>
        <v>36.1193773249272</v>
      </c>
    </row>
    <row r="442" spans="1:8" ht="252" customHeight="1">
      <c r="A442" s="128"/>
      <c r="B442" s="128"/>
      <c r="C442" s="128"/>
      <c r="D442" s="128"/>
      <c r="E442" s="128"/>
      <c r="F442" s="128"/>
      <c r="G442" s="128"/>
      <c r="H442" s="128"/>
    </row>
    <row r="443" spans="1:8" ht="252" customHeight="1">
      <c r="A443" s="128"/>
      <c r="B443" s="128"/>
      <c r="C443" s="128"/>
      <c r="D443" s="128"/>
      <c r="E443" s="128"/>
      <c r="F443" s="128"/>
      <c r="G443" s="128"/>
      <c r="H443" s="128"/>
    </row>
    <row r="444" spans="1:8" ht="5.25" customHeight="1">
      <c r="A444" s="128"/>
      <c r="B444" s="128"/>
      <c r="C444" s="128"/>
      <c r="D444" s="128"/>
      <c r="E444" s="128"/>
      <c r="F444" s="128"/>
      <c r="G444" s="128"/>
      <c r="H444" s="128"/>
    </row>
    <row r="445" spans="2:8" ht="5.25" customHeight="1">
      <c r="B445" s="129" t="s">
        <v>688</v>
      </c>
      <c r="C445" s="129"/>
      <c r="D445" s="129"/>
      <c r="E445" s="128"/>
      <c r="F445" s="128"/>
      <c r="G445" s="128"/>
      <c r="H445" s="128"/>
    </row>
    <row r="446" spans="2:8" ht="11.25" customHeight="1">
      <c r="B446" s="129"/>
      <c r="C446" s="129"/>
      <c r="D446" s="129"/>
      <c r="E446" s="128"/>
      <c r="F446" s="128"/>
      <c r="G446" s="128"/>
      <c r="H446" s="128"/>
    </row>
  </sheetData>
  <mergeCells count="883">
    <mergeCell ref="A2:J2"/>
    <mergeCell ref="B5:C5"/>
    <mergeCell ref="D5:E5"/>
    <mergeCell ref="B6:C6"/>
    <mergeCell ref="D6:E6"/>
    <mergeCell ref="A3:B3"/>
    <mergeCell ref="C3:H3"/>
    <mergeCell ref="B4:C4"/>
    <mergeCell ref="D4:E4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4:C44"/>
    <mergeCell ref="D44:E44"/>
    <mergeCell ref="B43:C43"/>
    <mergeCell ref="D43:E43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8:C88"/>
    <mergeCell ref="D88:E88"/>
    <mergeCell ref="B87:C87"/>
    <mergeCell ref="D87:E87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96:C96"/>
    <mergeCell ref="D96:E96"/>
    <mergeCell ref="B99:C99"/>
    <mergeCell ref="D99:E99"/>
    <mergeCell ref="B97:C97"/>
    <mergeCell ref="D97:E97"/>
    <mergeCell ref="B98:C98"/>
    <mergeCell ref="D98:E98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105:C105"/>
    <mergeCell ref="D105:E105"/>
    <mergeCell ref="B106:C106"/>
    <mergeCell ref="D106:E106"/>
    <mergeCell ref="B107:C107"/>
    <mergeCell ref="D107:E107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5:C115"/>
    <mergeCell ref="D115:E115"/>
    <mergeCell ref="B116:C116"/>
    <mergeCell ref="D116:E116"/>
    <mergeCell ref="B117:C117"/>
    <mergeCell ref="D117:E117"/>
    <mergeCell ref="B118:C118"/>
    <mergeCell ref="D118:E118"/>
    <mergeCell ref="B119:C119"/>
    <mergeCell ref="D119:E119"/>
    <mergeCell ref="B120:C120"/>
    <mergeCell ref="D120:E120"/>
    <mergeCell ref="B121:C121"/>
    <mergeCell ref="D121:E121"/>
    <mergeCell ref="B122:C122"/>
    <mergeCell ref="D122:E122"/>
    <mergeCell ref="B123:C123"/>
    <mergeCell ref="D123:E123"/>
    <mergeCell ref="B124:C124"/>
    <mergeCell ref="D124:E124"/>
    <mergeCell ref="B125:C125"/>
    <mergeCell ref="D125:E125"/>
    <mergeCell ref="B126:C126"/>
    <mergeCell ref="D126:E126"/>
    <mergeCell ref="B127:C127"/>
    <mergeCell ref="D127:E127"/>
    <mergeCell ref="B128:C128"/>
    <mergeCell ref="D128:E128"/>
    <mergeCell ref="B129:C129"/>
    <mergeCell ref="D129:E129"/>
    <mergeCell ref="B131:C131"/>
    <mergeCell ref="D131:E131"/>
    <mergeCell ref="B130:C130"/>
    <mergeCell ref="D130:E130"/>
    <mergeCell ref="B132:C132"/>
    <mergeCell ref="D132:E132"/>
    <mergeCell ref="B133:C133"/>
    <mergeCell ref="D133:E133"/>
    <mergeCell ref="B134:C134"/>
    <mergeCell ref="D134:E134"/>
    <mergeCell ref="B135:C135"/>
    <mergeCell ref="D135:E135"/>
    <mergeCell ref="B136:C136"/>
    <mergeCell ref="D136:E136"/>
    <mergeCell ref="B137:C137"/>
    <mergeCell ref="D137:E137"/>
    <mergeCell ref="B138:C138"/>
    <mergeCell ref="D138:E138"/>
    <mergeCell ref="B139:C139"/>
    <mergeCell ref="D139:E139"/>
    <mergeCell ref="B140:C140"/>
    <mergeCell ref="D140:E140"/>
    <mergeCell ref="B141:C141"/>
    <mergeCell ref="D141:E141"/>
    <mergeCell ref="B142:C142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B149:C149"/>
    <mergeCell ref="D149:E149"/>
    <mergeCell ref="B150:C150"/>
    <mergeCell ref="D150:E150"/>
    <mergeCell ref="B151:C151"/>
    <mergeCell ref="D151:E151"/>
    <mergeCell ref="B152:C152"/>
    <mergeCell ref="D152:E152"/>
    <mergeCell ref="B153:C153"/>
    <mergeCell ref="D153:E153"/>
    <mergeCell ref="B154:C154"/>
    <mergeCell ref="D154:E154"/>
    <mergeCell ref="B155:C155"/>
    <mergeCell ref="D155:E155"/>
    <mergeCell ref="B156:C156"/>
    <mergeCell ref="D156:E156"/>
    <mergeCell ref="B157:C157"/>
    <mergeCell ref="D157:E157"/>
    <mergeCell ref="B158:C158"/>
    <mergeCell ref="D158:E158"/>
    <mergeCell ref="B159:C159"/>
    <mergeCell ref="D159:E159"/>
    <mergeCell ref="B160:C160"/>
    <mergeCell ref="D160:E160"/>
    <mergeCell ref="B161:C161"/>
    <mergeCell ref="D161:E161"/>
    <mergeCell ref="B162:C162"/>
    <mergeCell ref="D162:E162"/>
    <mergeCell ref="B163:C163"/>
    <mergeCell ref="D163:E163"/>
    <mergeCell ref="B164:C164"/>
    <mergeCell ref="D164:E164"/>
    <mergeCell ref="B165:C165"/>
    <mergeCell ref="D165:E165"/>
    <mergeCell ref="B166:C166"/>
    <mergeCell ref="D166:E166"/>
    <mergeCell ref="B167:C167"/>
    <mergeCell ref="D167:E167"/>
    <mergeCell ref="B168:C168"/>
    <mergeCell ref="D168:E168"/>
    <mergeCell ref="B169:C169"/>
    <mergeCell ref="D169:E169"/>
    <mergeCell ref="B171:C171"/>
    <mergeCell ref="D171:E171"/>
    <mergeCell ref="B170:C170"/>
    <mergeCell ref="D170:E170"/>
    <mergeCell ref="B172:C172"/>
    <mergeCell ref="D172:E172"/>
    <mergeCell ref="B173:C173"/>
    <mergeCell ref="D173:E173"/>
    <mergeCell ref="B174:C174"/>
    <mergeCell ref="D174:E174"/>
    <mergeCell ref="B175:C175"/>
    <mergeCell ref="D175:E175"/>
    <mergeCell ref="B176:C176"/>
    <mergeCell ref="D176:E176"/>
    <mergeCell ref="B177:C177"/>
    <mergeCell ref="D177:E177"/>
    <mergeCell ref="B178:C178"/>
    <mergeCell ref="D178:E178"/>
    <mergeCell ref="B179:C179"/>
    <mergeCell ref="D179:E179"/>
    <mergeCell ref="B180:C180"/>
    <mergeCell ref="D180:E180"/>
    <mergeCell ref="B181:C181"/>
    <mergeCell ref="D181:E181"/>
    <mergeCell ref="B182:C182"/>
    <mergeCell ref="D182:E182"/>
    <mergeCell ref="B183:C183"/>
    <mergeCell ref="D183:E183"/>
    <mergeCell ref="B184:C184"/>
    <mergeCell ref="D184:E184"/>
    <mergeCell ref="B185:C185"/>
    <mergeCell ref="D185:E185"/>
    <mergeCell ref="B186:C186"/>
    <mergeCell ref="D186:E186"/>
    <mergeCell ref="B187:C187"/>
    <mergeCell ref="D187:E187"/>
    <mergeCell ref="B188:C188"/>
    <mergeCell ref="D188:E188"/>
    <mergeCell ref="B189:C189"/>
    <mergeCell ref="D189:E189"/>
    <mergeCell ref="B190:C190"/>
    <mergeCell ref="D190:E190"/>
    <mergeCell ref="B191:C191"/>
    <mergeCell ref="D191:E191"/>
    <mergeCell ref="B192:C192"/>
    <mergeCell ref="D192:E192"/>
    <mergeCell ref="B193:C193"/>
    <mergeCell ref="D193:E193"/>
    <mergeCell ref="B194:C194"/>
    <mergeCell ref="D194:E194"/>
    <mergeCell ref="B195:C195"/>
    <mergeCell ref="D195:E195"/>
    <mergeCell ref="B196:C196"/>
    <mergeCell ref="D196:E196"/>
    <mergeCell ref="B197:C197"/>
    <mergeCell ref="D197:E197"/>
    <mergeCell ref="B198:C198"/>
    <mergeCell ref="D198:E198"/>
    <mergeCell ref="B199:C199"/>
    <mergeCell ref="D199:E199"/>
    <mergeCell ref="B200:C200"/>
    <mergeCell ref="D200:E200"/>
    <mergeCell ref="B201:C201"/>
    <mergeCell ref="D201:E201"/>
    <mergeCell ref="B202:C202"/>
    <mergeCell ref="D202:E202"/>
    <mergeCell ref="B203:C203"/>
    <mergeCell ref="D203:E203"/>
    <mergeCell ref="B204:C204"/>
    <mergeCell ref="D204:E204"/>
    <mergeCell ref="B205:C205"/>
    <mergeCell ref="D205:E205"/>
    <mergeCell ref="B206:C206"/>
    <mergeCell ref="D206:E206"/>
    <mergeCell ref="B207:C207"/>
    <mergeCell ref="D207:E207"/>
    <mergeCell ref="B208:C208"/>
    <mergeCell ref="D208:E208"/>
    <mergeCell ref="B209:C209"/>
    <mergeCell ref="D209:E209"/>
    <mergeCell ref="B210:C210"/>
    <mergeCell ref="D210:E210"/>
    <mergeCell ref="B211:C211"/>
    <mergeCell ref="D211:E211"/>
    <mergeCell ref="B214:C214"/>
    <mergeCell ref="D214:E214"/>
    <mergeCell ref="B212:C212"/>
    <mergeCell ref="D212:E212"/>
    <mergeCell ref="B213:C213"/>
    <mergeCell ref="D213:E213"/>
    <mergeCell ref="B215:C215"/>
    <mergeCell ref="D215:E215"/>
    <mergeCell ref="B216:C216"/>
    <mergeCell ref="D216:E216"/>
    <mergeCell ref="B217:C217"/>
    <mergeCell ref="D217:E217"/>
    <mergeCell ref="B218:C218"/>
    <mergeCell ref="D218:E218"/>
    <mergeCell ref="B219:C219"/>
    <mergeCell ref="D219:E219"/>
    <mergeCell ref="B220:C220"/>
    <mergeCell ref="D220:E220"/>
    <mergeCell ref="B221:C221"/>
    <mergeCell ref="D221:E221"/>
    <mergeCell ref="B222:C222"/>
    <mergeCell ref="D222:E222"/>
    <mergeCell ref="B223:C223"/>
    <mergeCell ref="D223:E223"/>
    <mergeCell ref="B224:C224"/>
    <mergeCell ref="D224:E224"/>
    <mergeCell ref="B225:C225"/>
    <mergeCell ref="D225:E225"/>
    <mergeCell ref="B226:C226"/>
    <mergeCell ref="D226:E226"/>
    <mergeCell ref="B227:C227"/>
    <mergeCell ref="D227:E227"/>
    <mergeCell ref="B228:C228"/>
    <mergeCell ref="D228:E228"/>
    <mergeCell ref="B229:C229"/>
    <mergeCell ref="D229:E229"/>
    <mergeCell ref="B230:C230"/>
    <mergeCell ref="D230:E230"/>
    <mergeCell ref="B231:C231"/>
    <mergeCell ref="D231:E231"/>
    <mergeCell ref="B232:C232"/>
    <mergeCell ref="D232:E232"/>
    <mergeCell ref="B233:C233"/>
    <mergeCell ref="D233:E233"/>
    <mergeCell ref="B234:C234"/>
    <mergeCell ref="D234:E234"/>
    <mergeCell ref="B235:C235"/>
    <mergeCell ref="D235:E235"/>
    <mergeCell ref="B236:C236"/>
    <mergeCell ref="D236:E236"/>
    <mergeCell ref="B237:C237"/>
    <mergeCell ref="D237:E237"/>
    <mergeCell ref="B238:C238"/>
    <mergeCell ref="D238:E238"/>
    <mergeCell ref="B239:C239"/>
    <mergeCell ref="D239:E239"/>
    <mergeCell ref="B240:C240"/>
    <mergeCell ref="D240:E240"/>
    <mergeCell ref="B241:C241"/>
    <mergeCell ref="D241:E241"/>
    <mergeCell ref="B242:C242"/>
    <mergeCell ref="D242:E242"/>
    <mergeCell ref="B243:C243"/>
    <mergeCell ref="D243:E243"/>
    <mergeCell ref="B244:C244"/>
    <mergeCell ref="D244:E244"/>
    <mergeCell ref="B245:C245"/>
    <mergeCell ref="D245:E245"/>
    <mergeCell ref="B246:C246"/>
    <mergeCell ref="D246:E246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B251:C251"/>
    <mergeCell ref="D251:E251"/>
    <mergeCell ref="B252:C252"/>
    <mergeCell ref="D252:E252"/>
    <mergeCell ref="B253:C253"/>
    <mergeCell ref="D253:E253"/>
    <mergeCell ref="B254:C254"/>
    <mergeCell ref="D254:E254"/>
    <mergeCell ref="B255:C255"/>
    <mergeCell ref="D255:E255"/>
    <mergeCell ref="B256:C256"/>
    <mergeCell ref="D256:E256"/>
    <mergeCell ref="B258:C258"/>
    <mergeCell ref="D258:E258"/>
    <mergeCell ref="B257:C257"/>
    <mergeCell ref="D257:E257"/>
    <mergeCell ref="B259:C259"/>
    <mergeCell ref="D259:E259"/>
    <mergeCell ref="B260:C260"/>
    <mergeCell ref="D260:E260"/>
    <mergeCell ref="B261:C261"/>
    <mergeCell ref="D261:E261"/>
    <mergeCell ref="B262:C262"/>
    <mergeCell ref="D262:E262"/>
    <mergeCell ref="B263:C263"/>
    <mergeCell ref="D263:E263"/>
    <mergeCell ref="B264:C264"/>
    <mergeCell ref="D264:E264"/>
    <mergeCell ref="B265:C265"/>
    <mergeCell ref="D265:E265"/>
    <mergeCell ref="B266:C266"/>
    <mergeCell ref="D266:E266"/>
    <mergeCell ref="B267:C267"/>
    <mergeCell ref="D267:E267"/>
    <mergeCell ref="B268:C268"/>
    <mergeCell ref="D268:E268"/>
    <mergeCell ref="B269:C269"/>
    <mergeCell ref="D269:E269"/>
    <mergeCell ref="B270:C270"/>
    <mergeCell ref="D270:E270"/>
    <mergeCell ref="B271:C271"/>
    <mergeCell ref="D271:E271"/>
    <mergeCell ref="B272:C272"/>
    <mergeCell ref="D272:E272"/>
    <mergeCell ref="B273:C273"/>
    <mergeCell ref="D273:E273"/>
    <mergeCell ref="B274:C274"/>
    <mergeCell ref="D274:E274"/>
    <mergeCell ref="B275:C275"/>
    <mergeCell ref="D275:E275"/>
    <mergeCell ref="B276:C276"/>
    <mergeCell ref="D276:E276"/>
    <mergeCell ref="B277:C277"/>
    <mergeCell ref="D277:E277"/>
    <mergeCell ref="B278:C278"/>
    <mergeCell ref="D278:E278"/>
    <mergeCell ref="B279:C279"/>
    <mergeCell ref="D279:E279"/>
    <mergeCell ref="B280:C280"/>
    <mergeCell ref="D280:E280"/>
    <mergeCell ref="B281:C281"/>
    <mergeCell ref="D281:E281"/>
    <mergeCell ref="B282:C282"/>
    <mergeCell ref="D282:E282"/>
    <mergeCell ref="B283:C283"/>
    <mergeCell ref="D283:E283"/>
    <mergeCell ref="B284:C284"/>
    <mergeCell ref="D284:E284"/>
    <mergeCell ref="B285:C285"/>
    <mergeCell ref="D285:E285"/>
    <mergeCell ref="B286:C286"/>
    <mergeCell ref="D286:E286"/>
    <mergeCell ref="B287:C287"/>
    <mergeCell ref="D287:E287"/>
    <mergeCell ref="B288:C288"/>
    <mergeCell ref="D288:E288"/>
    <mergeCell ref="B289:C289"/>
    <mergeCell ref="D289:E289"/>
    <mergeCell ref="B290:C290"/>
    <mergeCell ref="D290:E290"/>
    <mergeCell ref="B291:C291"/>
    <mergeCell ref="D291:E291"/>
    <mergeCell ref="B292:C292"/>
    <mergeCell ref="D292:E292"/>
    <mergeCell ref="B293:C293"/>
    <mergeCell ref="D293:E293"/>
    <mergeCell ref="B294:C294"/>
    <mergeCell ref="D294:E294"/>
    <mergeCell ref="B295:C295"/>
    <mergeCell ref="D295:E295"/>
    <mergeCell ref="B296:C296"/>
    <mergeCell ref="D296:E296"/>
    <mergeCell ref="B297:C297"/>
    <mergeCell ref="D297:E297"/>
    <mergeCell ref="B298:C298"/>
    <mergeCell ref="D298:E298"/>
    <mergeCell ref="B300:C300"/>
    <mergeCell ref="D300:E300"/>
    <mergeCell ref="B299:C299"/>
    <mergeCell ref="D299:E299"/>
    <mergeCell ref="B301:C301"/>
    <mergeCell ref="D301:E301"/>
    <mergeCell ref="B302:C302"/>
    <mergeCell ref="D302:E302"/>
    <mergeCell ref="B303:C303"/>
    <mergeCell ref="D303:E303"/>
    <mergeCell ref="B304:C304"/>
    <mergeCell ref="D304:E304"/>
    <mergeCell ref="B305:C305"/>
    <mergeCell ref="D305:E305"/>
    <mergeCell ref="B306:C306"/>
    <mergeCell ref="D306:E306"/>
    <mergeCell ref="B307:C307"/>
    <mergeCell ref="D307:E307"/>
    <mergeCell ref="B308:C308"/>
    <mergeCell ref="D308:E308"/>
    <mergeCell ref="B309:C309"/>
    <mergeCell ref="D309:E309"/>
    <mergeCell ref="B310:C310"/>
    <mergeCell ref="D310:E310"/>
    <mergeCell ref="B311:C311"/>
    <mergeCell ref="D311:E311"/>
    <mergeCell ref="B312:C312"/>
    <mergeCell ref="D312:E312"/>
    <mergeCell ref="B313:C313"/>
    <mergeCell ref="D313:E313"/>
    <mergeCell ref="B314:C314"/>
    <mergeCell ref="D314:E314"/>
    <mergeCell ref="B315:C315"/>
    <mergeCell ref="D315:E315"/>
    <mergeCell ref="B316:C316"/>
    <mergeCell ref="D316:E316"/>
    <mergeCell ref="B317:C317"/>
    <mergeCell ref="D317:E317"/>
    <mergeCell ref="B318:C318"/>
    <mergeCell ref="D318:E318"/>
    <mergeCell ref="B319:C319"/>
    <mergeCell ref="D319:E319"/>
    <mergeCell ref="B320:C320"/>
    <mergeCell ref="D320:E320"/>
    <mergeCell ref="B321:C321"/>
    <mergeCell ref="D321:E321"/>
    <mergeCell ref="B322:C322"/>
    <mergeCell ref="D322:E322"/>
    <mergeCell ref="B323:C323"/>
    <mergeCell ref="D323:E323"/>
    <mergeCell ref="B324:C324"/>
    <mergeCell ref="D324:E324"/>
    <mergeCell ref="B325:C325"/>
    <mergeCell ref="D325:E325"/>
    <mergeCell ref="B326:C326"/>
    <mergeCell ref="D326:E326"/>
    <mergeCell ref="B327:C327"/>
    <mergeCell ref="D327:E327"/>
    <mergeCell ref="B328:C328"/>
    <mergeCell ref="D328:E328"/>
    <mergeCell ref="B329:C329"/>
    <mergeCell ref="D329:E329"/>
    <mergeCell ref="B330:C330"/>
    <mergeCell ref="D330:E330"/>
    <mergeCell ref="B331:C331"/>
    <mergeCell ref="D331:E331"/>
    <mergeCell ref="B332:C332"/>
    <mergeCell ref="D332:E332"/>
    <mergeCell ref="B333:C333"/>
    <mergeCell ref="D333:E333"/>
    <mergeCell ref="B334:C334"/>
    <mergeCell ref="D334:E334"/>
    <mergeCell ref="B335:C335"/>
    <mergeCell ref="D335:E335"/>
    <mergeCell ref="B336:C336"/>
    <mergeCell ref="D336:E336"/>
    <mergeCell ref="B337:C337"/>
    <mergeCell ref="D337:E337"/>
    <mergeCell ref="B338:C338"/>
    <mergeCell ref="D338:E338"/>
    <mergeCell ref="B339:C339"/>
    <mergeCell ref="D339:E339"/>
    <mergeCell ref="B340:C340"/>
    <mergeCell ref="D340:E340"/>
    <mergeCell ref="B343:C343"/>
    <mergeCell ref="D343:E343"/>
    <mergeCell ref="B341:C341"/>
    <mergeCell ref="D341:E341"/>
    <mergeCell ref="B342:C342"/>
    <mergeCell ref="D342:E342"/>
    <mergeCell ref="B344:C344"/>
    <mergeCell ref="D344:E344"/>
    <mergeCell ref="B345:C345"/>
    <mergeCell ref="D345:E345"/>
    <mergeCell ref="B346:C346"/>
    <mergeCell ref="D346:E346"/>
    <mergeCell ref="B347:C347"/>
    <mergeCell ref="D347:E347"/>
    <mergeCell ref="B348:C348"/>
    <mergeCell ref="D348:E348"/>
    <mergeCell ref="B349:C349"/>
    <mergeCell ref="D349:E349"/>
    <mergeCell ref="B350:C350"/>
    <mergeCell ref="D350:E350"/>
    <mergeCell ref="B351:C351"/>
    <mergeCell ref="D351:E351"/>
    <mergeCell ref="B352:C352"/>
    <mergeCell ref="D352:E352"/>
    <mergeCell ref="B353:C353"/>
    <mergeCell ref="D353:E353"/>
    <mergeCell ref="B354:C354"/>
    <mergeCell ref="D354:E354"/>
    <mergeCell ref="B355:C355"/>
    <mergeCell ref="D355:E355"/>
    <mergeCell ref="B356:C356"/>
    <mergeCell ref="D356:E356"/>
    <mergeCell ref="B357:C357"/>
    <mergeCell ref="D357:E357"/>
    <mergeCell ref="B358:C358"/>
    <mergeCell ref="D358:E358"/>
    <mergeCell ref="B359:C359"/>
    <mergeCell ref="D359:E359"/>
    <mergeCell ref="B360:C360"/>
    <mergeCell ref="D360:E360"/>
    <mergeCell ref="B361:C361"/>
    <mergeCell ref="D361:E361"/>
    <mergeCell ref="B362:C362"/>
    <mergeCell ref="D362:E362"/>
    <mergeCell ref="B363:C363"/>
    <mergeCell ref="D363:E363"/>
    <mergeCell ref="B364:C364"/>
    <mergeCell ref="D364:E364"/>
    <mergeCell ref="B365:C365"/>
    <mergeCell ref="D365:E365"/>
    <mergeCell ref="B366:C366"/>
    <mergeCell ref="D366:E366"/>
    <mergeCell ref="B367:C367"/>
    <mergeCell ref="D367:E367"/>
    <mergeCell ref="B368:C368"/>
    <mergeCell ref="D368:E368"/>
    <mergeCell ref="B369:C369"/>
    <mergeCell ref="D369:E369"/>
    <mergeCell ref="B370:C370"/>
    <mergeCell ref="D370:E370"/>
    <mergeCell ref="B371:C371"/>
    <mergeCell ref="D371:E371"/>
    <mergeCell ref="B372:C372"/>
    <mergeCell ref="D372:E372"/>
    <mergeCell ref="B373:C373"/>
    <mergeCell ref="D373:E373"/>
    <mergeCell ref="B374:C374"/>
    <mergeCell ref="D374:E374"/>
    <mergeCell ref="B375:C375"/>
    <mergeCell ref="D375:E375"/>
    <mergeCell ref="B376:C376"/>
    <mergeCell ref="D376:E376"/>
    <mergeCell ref="B377:C377"/>
    <mergeCell ref="D377:E377"/>
    <mergeCell ref="B378:C378"/>
    <mergeCell ref="D378:E378"/>
    <mergeCell ref="B379:C379"/>
    <mergeCell ref="D379:E379"/>
    <mergeCell ref="B380:C380"/>
    <mergeCell ref="D380:E380"/>
    <mergeCell ref="B381:C381"/>
    <mergeCell ref="D381:E381"/>
    <mergeCell ref="B382:C382"/>
    <mergeCell ref="D382:E382"/>
    <mergeCell ref="B383:C383"/>
    <mergeCell ref="D383:E383"/>
    <mergeCell ref="B384:C384"/>
    <mergeCell ref="D384:E384"/>
    <mergeCell ref="B385:C385"/>
    <mergeCell ref="D385:E385"/>
    <mergeCell ref="B387:C387"/>
    <mergeCell ref="D387:E387"/>
    <mergeCell ref="B386:C386"/>
    <mergeCell ref="D386:E386"/>
    <mergeCell ref="B388:C388"/>
    <mergeCell ref="D388:E388"/>
    <mergeCell ref="B389:C389"/>
    <mergeCell ref="D389:E389"/>
    <mergeCell ref="B390:C390"/>
    <mergeCell ref="D390:E390"/>
    <mergeCell ref="B391:C391"/>
    <mergeCell ref="D391:E391"/>
    <mergeCell ref="B392:C392"/>
    <mergeCell ref="D392:E392"/>
    <mergeCell ref="B393:C393"/>
    <mergeCell ref="D393:E393"/>
    <mergeCell ref="B394:C394"/>
    <mergeCell ref="D394:E394"/>
    <mergeCell ref="B395:C395"/>
    <mergeCell ref="D395:E395"/>
    <mergeCell ref="B396:C396"/>
    <mergeCell ref="D396:E396"/>
    <mergeCell ref="B397:C397"/>
    <mergeCell ref="D397:E397"/>
    <mergeCell ref="B398:C398"/>
    <mergeCell ref="D398:E398"/>
    <mergeCell ref="B399:C399"/>
    <mergeCell ref="D399:E399"/>
    <mergeCell ref="B400:C400"/>
    <mergeCell ref="D400:E400"/>
    <mergeCell ref="B401:C401"/>
    <mergeCell ref="D401:E401"/>
    <mergeCell ref="B402:C402"/>
    <mergeCell ref="D402:E402"/>
    <mergeCell ref="B403:C403"/>
    <mergeCell ref="D403:E403"/>
    <mergeCell ref="B404:C404"/>
    <mergeCell ref="D404:E404"/>
    <mergeCell ref="B405:C405"/>
    <mergeCell ref="D405:E405"/>
    <mergeCell ref="B406:C406"/>
    <mergeCell ref="D406:E406"/>
    <mergeCell ref="B407:C407"/>
    <mergeCell ref="D407:E407"/>
    <mergeCell ref="B408:C408"/>
    <mergeCell ref="D408:E408"/>
    <mergeCell ref="B409:C409"/>
    <mergeCell ref="D409:E409"/>
    <mergeCell ref="B410:C410"/>
    <mergeCell ref="D410:E410"/>
    <mergeCell ref="B411:C411"/>
    <mergeCell ref="D411:E411"/>
    <mergeCell ref="B412:C412"/>
    <mergeCell ref="D412:E412"/>
    <mergeCell ref="B413:C413"/>
    <mergeCell ref="D413:E413"/>
    <mergeCell ref="B414:C414"/>
    <mergeCell ref="D414:E414"/>
    <mergeCell ref="B415:C415"/>
    <mergeCell ref="D415:E415"/>
    <mergeCell ref="B416:C416"/>
    <mergeCell ref="D416:E416"/>
    <mergeCell ref="B417:C417"/>
    <mergeCell ref="D417:E417"/>
    <mergeCell ref="B418:C418"/>
    <mergeCell ref="D418:E418"/>
    <mergeCell ref="B419:C419"/>
    <mergeCell ref="D419:E419"/>
    <mergeCell ref="B420:C420"/>
    <mergeCell ref="D420:E420"/>
    <mergeCell ref="B421:C421"/>
    <mergeCell ref="D421:E421"/>
    <mergeCell ref="B422:C422"/>
    <mergeCell ref="D422:E422"/>
    <mergeCell ref="B423:C423"/>
    <mergeCell ref="D423:E423"/>
    <mergeCell ref="B424:C424"/>
    <mergeCell ref="D424:E424"/>
    <mergeCell ref="B427:C427"/>
    <mergeCell ref="D427:E427"/>
    <mergeCell ref="B425:C425"/>
    <mergeCell ref="D425:E425"/>
    <mergeCell ref="B426:C426"/>
    <mergeCell ref="D426:E426"/>
    <mergeCell ref="B428:C428"/>
    <mergeCell ref="D428:E428"/>
    <mergeCell ref="B429:C429"/>
    <mergeCell ref="D429:E429"/>
    <mergeCell ref="B430:C430"/>
    <mergeCell ref="D430:E430"/>
    <mergeCell ref="B431:C431"/>
    <mergeCell ref="D431:E431"/>
    <mergeCell ref="B432:C432"/>
    <mergeCell ref="D432:E432"/>
    <mergeCell ref="B433:C433"/>
    <mergeCell ref="D433:E433"/>
    <mergeCell ref="B434:C434"/>
    <mergeCell ref="D434:E434"/>
    <mergeCell ref="B435:C435"/>
    <mergeCell ref="D435:E435"/>
    <mergeCell ref="D438:E438"/>
    <mergeCell ref="B439:C439"/>
    <mergeCell ref="D439:E439"/>
    <mergeCell ref="B436:C436"/>
    <mergeCell ref="D436:E436"/>
    <mergeCell ref="B437:C437"/>
    <mergeCell ref="D437:E437"/>
    <mergeCell ref="I1:J1"/>
    <mergeCell ref="A444:H444"/>
    <mergeCell ref="B445:D446"/>
    <mergeCell ref="E445:H445"/>
    <mergeCell ref="E446:H446"/>
    <mergeCell ref="A442:H442"/>
    <mergeCell ref="A443:H443"/>
    <mergeCell ref="B440:C440"/>
    <mergeCell ref="D440:E440"/>
    <mergeCell ref="B438:C438"/>
  </mergeCells>
  <printOptions/>
  <pageMargins left="0.1968503937007874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Trzcińsku- Zdroju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WladyslawR</dc:creator>
  <cp:keywords/>
  <dc:description/>
  <cp:lastModifiedBy>RyszardM</cp:lastModifiedBy>
  <cp:lastPrinted>2011-08-26T07:56:45Z</cp:lastPrinted>
  <dcterms:created xsi:type="dcterms:W3CDTF">2010-01-11T08:59:43Z</dcterms:created>
  <dcterms:modified xsi:type="dcterms:W3CDTF">2011-08-26T07:56:56Z</dcterms:modified>
  <cp:category/>
  <cp:version/>
  <cp:contentType/>
  <cp:contentStatus/>
</cp:coreProperties>
</file>