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736" firstSheet="8" activeTab="11"/>
  </bookViews>
  <sheets>
    <sheet name="dochody zał 1" sheetId="1" r:id="rId1"/>
    <sheet name="wydatki zał 2" sheetId="2" r:id="rId2"/>
    <sheet name="wydatki zlecone zał 3" sheetId="3" r:id="rId3"/>
    <sheet name="wydatki ar zał 4" sheetId="4" r:id="rId4"/>
    <sheet name="wydatki porozumienia jst zał 5" sheetId="5" r:id="rId5"/>
    <sheet name="dot.celowe zał 6" sheetId="6" r:id="rId6"/>
    <sheet name="Dotacje podm. zał 7 " sheetId="7" r:id="rId7"/>
    <sheet name="pom finansowa zał 8" sheetId="8" r:id="rId8"/>
    <sheet name="ZAkład budżetowy zał 9" sheetId="9" r:id="rId9"/>
    <sheet name="Inwestycje zał 10" sheetId="10" r:id="rId10"/>
    <sheet name="Inwestycje UE zał 11" sheetId="11" r:id="rId11"/>
    <sheet name="Inwestycje wiel. zał 12" sheetId="12" r:id="rId12"/>
  </sheets>
  <definedNames>
    <definedName name="_xlnm.Print_Area" localSheetId="0">'dochody zał 1'!$A$1:$I$167</definedName>
    <definedName name="_xlnm.Print_Area" localSheetId="5">'dot.celowe zał 6'!$A$1:$I$14</definedName>
    <definedName name="_xlnm.Print_Area" localSheetId="11">'Inwestycje wiel. zał 12'!$A$1:$K$42</definedName>
    <definedName name="_xlnm.Print_Area" localSheetId="9">'Inwestycje zał 10'!$A$1:$H$83</definedName>
    <definedName name="_xlnm.Print_Area" localSheetId="1">'wydatki zał 2'!$A$1:$K$457</definedName>
    <definedName name="_xlnm.Print_Titles" localSheetId="0">'dochody zał 1'!$4:$4</definedName>
    <definedName name="_xlnm.Print_Titles" localSheetId="11">'Inwestycje wiel. zał 12'!$6:$7</definedName>
    <definedName name="_xlnm.Print_Titles" localSheetId="9">'Inwestycje zał 10'!$5:$6</definedName>
    <definedName name="_xlnm.Print_Titles" localSheetId="1">'wydatki zał 2'!$4:$5</definedName>
  </definedNames>
  <calcPr fullCalcOnLoad="1"/>
</workbook>
</file>

<file path=xl/sharedStrings.xml><?xml version="1.0" encoding="utf-8"?>
<sst xmlns="http://schemas.openxmlformats.org/spreadsheetml/2006/main" count="1999" uniqueCount="770">
  <si>
    <t xml:space="preserve">Modernizacja i rozbudowa oczyszczalni ścieków w Trzcińsku-Zdroju, 
</t>
  </si>
  <si>
    <t xml:space="preserve">Urządzenie dmuchawa-spreżarka </t>
  </si>
  <si>
    <t>6210</t>
  </si>
  <si>
    <t xml:space="preserve">Dotacja celowa dla Zakładu Komunalnego w Trzcińsku-Zdroju na zakup urządzernia do ciśnieniowego czyszczenia rur- WUKO </t>
  </si>
  <si>
    <t xml:space="preserve">Rekultywacja składowiska w m. Drzesz </t>
  </si>
  <si>
    <t>Urządzenie terenu zielonego w parku miejskim w Trzcińsku-Zdroju na działce 131/1 Obręb nr 2</t>
  </si>
  <si>
    <t>Zakup kosiarki samojezdnej do Sołectwa Tchórzno</t>
  </si>
  <si>
    <t>Wzmocnienie konstrukcji dachu wraz z remontem dachu w Trzcińskim Centrum Kultury w Trzcińsku -Zdroju</t>
  </si>
  <si>
    <t>Nowe pokrycie dachowe  Trzcińskiego Centrum  Kultury w Trzcińsku -Zdroju</t>
  </si>
  <si>
    <t>Utwardzenie placu przy świetlicy Dobropole</t>
  </si>
  <si>
    <t>Rozbudowa,  przebudowa i remont istniejacego budynku świetlicy (Gogolice)</t>
  </si>
  <si>
    <t>Zakup sprzętu nagłaśniającego  Sołectwo Piaseczno</t>
  </si>
  <si>
    <t>Zakup lokalu w Tchórznie z przeznaczeniem na świetlicę wiejską</t>
  </si>
  <si>
    <t>Remont średniowiecznych murów obronnych w Trzcińsku-Zdroju</t>
  </si>
  <si>
    <t>Zakup sprzętu sportowego do Hali Widowiskowo-Sportowej w Trzcińsku-Zdroju</t>
  </si>
  <si>
    <t>Wykonanie dochodów budżetu Gminy                               Trzcińsko-Zdrój za 2012 rok</t>
  </si>
  <si>
    <t>10 052,78</t>
  </si>
  <si>
    <t>113 624,00</t>
  </si>
  <si>
    <t>128 458,09</t>
  </si>
  <si>
    <t>86 458,09</t>
  </si>
  <si>
    <t>203 900,00</t>
  </si>
  <si>
    <t>248 301,88</t>
  </si>
  <si>
    <t>6208</t>
  </si>
  <si>
    <t>812 049,00</t>
  </si>
  <si>
    <t>667 573,15</t>
  </si>
  <si>
    <t>239,81</t>
  </si>
  <si>
    <t>324 149,00</t>
  </si>
  <si>
    <t>26 971,90</t>
  </si>
  <si>
    <t>23 471,90</t>
  </si>
  <si>
    <t>116 430,00</t>
  </si>
  <si>
    <t>116 629,05</t>
  </si>
  <si>
    <t>111 503,10</t>
  </si>
  <si>
    <t>3,10</t>
  </si>
  <si>
    <t>430,00</t>
  </si>
  <si>
    <t>625,95</t>
  </si>
  <si>
    <t>162,00</t>
  </si>
  <si>
    <t>243,00</t>
  </si>
  <si>
    <t>268,00</t>
  </si>
  <si>
    <t>382,95</t>
  </si>
  <si>
    <t>4 731,56</t>
  </si>
  <si>
    <t>3 759,56</t>
  </si>
  <si>
    <t>4 736 408,83</t>
  </si>
  <si>
    <t>4 765 667,20</t>
  </si>
  <si>
    <t>5 320,00</t>
  </si>
  <si>
    <t>4 601,60</t>
  </si>
  <si>
    <t>4 167,78</t>
  </si>
  <si>
    <t>433,82</t>
  </si>
  <si>
    <t>1 469 156,00</t>
  </si>
  <si>
    <t>1 550 025,38</t>
  </si>
  <si>
    <t>838 000,00</t>
  </si>
  <si>
    <t>903 713,00</t>
  </si>
  <si>
    <t>464 600,00</t>
  </si>
  <si>
    <t>484 334,65</t>
  </si>
  <si>
    <t>143 400,00</t>
  </si>
  <si>
    <t>144 187,00</t>
  </si>
  <si>
    <t>17 156,00</t>
  </si>
  <si>
    <t>13 489,20</t>
  </si>
  <si>
    <t>17,60</t>
  </si>
  <si>
    <t>2 785,93</t>
  </si>
  <si>
    <t>1 576 750,00</t>
  </si>
  <si>
    <t>1 579 379,36</t>
  </si>
  <si>
    <t>503 900,00</t>
  </si>
  <si>
    <t>481 576,03</t>
  </si>
  <si>
    <t>898 490,83</t>
  </si>
  <si>
    <t>4 249,20</t>
  </si>
  <si>
    <t>93 580,00</t>
  </si>
  <si>
    <t>99 235,30</t>
  </si>
  <si>
    <t>3 517,60</t>
  </si>
  <si>
    <t>1 600,00</t>
  </si>
  <si>
    <t>1 803,35</t>
  </si>
  <si>
    <t>52 000,00</t>
  </si>
  <si>
    <t>68 977,04</t>
  </si>
  <si>
    <t>2 352,80</t>
  </si>
  <si>
    <t>14 070,00</t>
  </si>
  <si>
    <t>19 177,21</t>
  </si>
  <si>
    <t>254 569,83</t>
  </si>
  <si>
    <t>246 474,53</t>
  </si>
  <si>
    <t>13 048,00</t>
  </si>
  <si>
    <t>150 000,00</t>
  </si>
  <si>
    <t>142 905,00</t>
  </si>
  <si>
    <t>78 269,83</t>
  </si>
  <si>
    <t>11 300,00</t>
  </si>
  <si>
    <t>12 077,25</t>
  </si>
  <si>
    <t>26,40</t>
  </si>
  <si>
    <t>148,05</t>
  </si>
  <si>
    <t>1 430 613,00</t>
  </si>
  <si>
    <t>1 385 186,33</t>
  </si>
  <si>
    <t>1 420 613,00</t>
  </si>
  <si>
    <t>1 381 180,00</t>
  </si>
  <si>
    <t>4 006,33</t>
  </si>
  <si>
    <t>7 086 798,00</t>
  </si>
  <si>
    <t>7 096 633,94</t>
  </si>
  <si>
    <t>4 583 261,00</t>
  </si>
  <si>
    <t>75802</t>
  </si>
  <si>
    <t>Uzupełnienie subwencji ogólnej dla jednostek samorządu terytorialnego</t>
  </si>
  <si>
    <t>10 318,00</t>
  </si>
  <si>
    <t>2750</t>
  </si>
  <si>
    <t>Środki na uzupełnienie dochodów gmin</t>
  </si>
  <si>
    <t>2 465 743,00</t>
  </si>
  <si>
    <t>32 650,00</t>
  </si>
  <si>
    <t>32 167,94</t>
  </si>
  <si>
    <t>12 450,00</t>
  </si>
  <si>
    <t>15 128,63</t>
  </si>
  <si>
    <t>16 821,71</t>
  </si>
  <si>
    <t>5 144,00</t>
  </si>
  <si>
    <t>108 500,00</t>
  </si>
  <si>
    <t>129 592,32</t>
  </si>
  <si>
    <t>9 227,35</t>
  </si>
  <si>
    <t>78,00</t>
  </si>
  <si>
    <t>9 149,35</t>
  </si>
  <si>
    <t>87 000,00</t>
  </si>
  <si>
    <t>113 609,49</t>
  </si>
  <si>
    <t>5 385,38</t>
  </si>
  <si>
    <t>5 365,38</t>
  </si>
  <si>
    <t>1 370,10</t>
  </si>
  <si>
    <t>260,93</t>
  </si>
  <si>
    <t>1 109,17</t>
  </si>
  <si>
    <t>2 938 806,00</t>
  </si>
  <si>
    <t>2 881 659,82</t>
  </si>
  <si>
    <t>85206</t>
  </si>
  <si>
    <t>Wspieranie rodziny</t>
  </si>
  <si>
    <t>7 500,00</t>
  </si>
  <si>
    <t>2 125 750,00</t>
  </si>
  <si>
    <t>2 109 022,96</t>
  </si>
  <si>
    <t>96,80</t>
  </si>
  <si>
    <t>746,93</t>
  </si>
  <si>
    <t>2 089 233,97</t>
  </si>
  <si>
    <t>18 945,26</t>
  </si>
  <si>
    <t>40 253,00</t>
  </si>
  <si>
    <t>38 242,82</t>
  </si>
  <si>
    <t>15 748,21</t>
  </si>
  <si>
    <t>24 497,00</t>
  </si>
  <si>
    <t>22 494,61</t>
  </si>
  <si>
    <t>176 000,00</t>
  </si>
  <si>
    <t>147 490,94</t>
  </si>
  <si>
    <t>1 160,00</t>
  </si>
  <si>
    <t>146 330,94</t>
  </si>
  <si>
    <t>216,38</t>
  </si>
  <si>
    <t>284 152,00</t>
  </si>
  <si>
    <t>274 808,33</t>
  </si>
  <si>
    <t>329,78</t>
  </si>
  <si>
    <t>274 478,55</t>
  </si>
  <si>
    <t>162 151,00</t>
  </si>
  <si>
    <t>161 378,39</t>
  </si>
  <si>
    <t>14 011,60</t>
  </si>
  <si>
    <t>16 366,79</t>
  </si>
  <si>
    <t>135 151,00</t>
  </si>
  <si>
    <t>131 000,00</t>
  </si>
  <si>
    <t>143 000,00</t>
  </si>
  <si>
    <t>247 163,20</t>
  </si>
  <si>
    <t>76 906,30</t>
  </si>
  <si>
    <t>13 571,70</t>
  </si>
  <si>
    <t>148 098,87</t>
  </si>
  <si>
    <t>8 586,33</t>
  </si>
  <si>
    <t>208 562,00</t>
  </si>
  <si>
    <t>122 423,20</t>
  </si>
  <si>
    <t>243 900,00</t>
  </si>
  <si>
    <t>235 518,81</t>
  </si>
  <si>
    <t>209 400,00</t>
  </si>
  <si>
    <t>209 389,66</t>
  </si>
  <si>
    <t>34 500,00</t>
  </si>
  <si>
    <t>26 129,15</t>
  </si>
  <si>
    <t>25 937,25</t>
  </si>
  <si>
    <t>191,90</t>
  </si>
  <si>
    <t>1 044 318,00</t>
  </si>
  <si>
    <t>888 176,72</t>
  </si>
  <si>
    <t>519 260,00</t>
  </si>
  <si>
    <t>250 800,00</t>
  </si>
  <si>
    <t>6 538,81</t>
  </si>
  <si>
    <t>244 260,00</t>
  </si>
  <si>
    <t>244 261,19</t>
  </si>
  <si>
    <t>270 000,00</t>
  </si>
  <si>
    <t>500 858,00</t>
  </si>
  <si>
    <t>500 858,09</t>
  </si>
  <si>
    <t>6560</t>
  </si>
  <si>
    <t>Dotacje celowe otrzymane z budżetu na finansowanie lub dofinansowanie zadań inwestycyjnych obiektów zabytkowych, wykonywanych przez jednostki zaliczane do sektora finansów publicznych</t>
  </si>
  <si>
    <t>24 200,00</t>
  </si>
  <si>
    <t>136 518,63</t>
  </si>
  <si>
    <t>3 690,00</t>
  </si>
  <si>
    <t>19 500,00</t>
  </si>
  <si>
    <t>113 328,63</t>
  </si>
  <si>
    <t>11 335,00</t>
  </si>
  <si>
    <t>13 503,81</t>
  </si>
  <si>
    <t>12 168,99</t>
  </si>
  <si>
    <t>2910</t>
  </si>
  <si>
    <t xml:space="preserve">Wpływy ze zwrotów dotacji oraz płatności, w tym wykorzystanych niezgodnie z przeznaczeniem lub wykorzystanych z naruszeniem procedur, o których mowa w art. 184 ustawy, pobranych nienależnie lub w nadmiernej wysokości </t>
  </si>
  <si>
    <t>92695</t>
  </si>
  <si>
    <t>335,00</t>
  </si>
  <si>
    <t>334,82</t>
  </si>
  <si>
    <t>188,00</t>
  </si>
  <si>
    <t>187,50</t>
  </si>
  <si>
    <t>147,32</t>
  </si>
  <si>
    <t>18 531 041,18</t>
  </si>
  <si>
    <t>18 188 025,58</t>
  </si>
  <si>
    <t>BeSTia</t>
  </si>
  <si>
    <t>Wykonanie wydatków budżetu Gminy Trzcińsko Zdrój za 2012 rok</t>
  </si>
  <si>
    <t>01008</t>
  </si>
  <si>
    <t>Melioracje wodne</t>
  </si>
  <si>
    <t>Generalna Dyrekcja Dróg Krajowych i Autostrad</t>
  </si>
  <si>
    <t>Pozostałe podatki na rzecz budżetów jednostek samorządu terytorialnego</t>
  </si>
  <si>
    <t>Rodziny zastępcze</t>
  </si>
  <si>
    <t>Zwrot dotacji oraz płatności, w tym  wykorzystanych niezgodnie z przeznaczeniem lub wykorzystanych z naruszeniem procedur, o których mowa w art. 184 ustawy, pobranych nienależnie lub w nadmiernej wysokości</t>
  </si>
  <si>
    <t>Odsetki od dotacji oraz płatności: wykorzystanych niezgodnie z przeznaczeniem lub wykorzystanych z naruszeniem procedur, o których mowa w art. 184 ustawy, pobranych nienależnie lub  w nadmiernej wysokości</t>
  </si>
  <si>
    <t>Dotacje celowe z budżetu na finansowanie lub dofinansowanie kosztów realizacji inwestycji i zakupów inwestycyjnych samorządowych zakładów budżetowych</t>
  </si>
  <si>
    <t>Dotacja celowa otrzymana z tytułu pomocy finansowej udzielanej między jednostkami samorządu terytorialnego na dofinansowanie własnych zadań inwestycyjnych i zakupów inwestycyjnych</t>
  </si>
  <si>
    <t>Zadania w zakresie kultury fizycznej</t>
  </si>
  <si>
    <t>Razem:</t>
  </si>
  <si>
    <t>Izby rolnicze</t>
  </si>
  <si>
    <t>Wpłaty gmin na rzecz izb rolniczych w wysokości 2% uzyskanych wpływów z podatku rolnego</t>
  </si>
  <si>
    <t>4110</t>
  </si>
  <si>
    <t>Składki na ubezpieczenia społeczne</t>
  </si>
  <si>
    <t>4170</t>
  </si>
  <si>
    <t>Wynagrodzenia bezosobowe</t>
  </si>
  <si>
    <t>4300</t>
  </si>
  <si>
    <t>Zakup usług pozostałych</t>
  </si>
  <si>
    <t>4430</t>
  </si>
  <si>
    <t>Różne opłaty i składki</t>
  </si>
  <si>
    <t>Dotacja celowa na pomoc finansową udzielaną między jednostkami samorządu terytorialnego na dofinansowanie własnych zadań inwestycyjnych i zakupów inwestycyjnych</t>
  </si>
  <si>
    <t>4210</t>
  </si>
  <si>
    <t>Zakup materiałów i wyposażenia</t>
  </si>
  <si>
    <t>Zakup usług remontowych</t>
  </si>
  <si>
    <t>4120</t>
  </si>
  <si>
    <t>Składki na Fundusz Pracy</t>
  </si>
  <si>
    <t>147,00</t>
  </si>
  <si>
    <t>4610</t>
  </si>
  <si>
    <t>Koszty postępowania sądowego i prokuratorskiego</t>
  </si>
  <si>
    <t>120 000,00</t>
  </si>
  <si>
    <t>4010</t>
  </si>
  <si>
    <t>Wynagrodzenia osobowe pracowników</t>
  </si>
  <si>
    <t>92 000,00</t>
  </si>
  <si>
    <t>14 000,00</t>
  </si>
  <si>
    <t>2 500,00</t>
  </si>
  <si>
    <t>2 000,00</t>
  </si>
  <si>
    <t>3 760,00</t>
  </si>
  <si>
    <t>647,00</t>
  </si>
  <si>
    <t>93,00</t>
  </si>
  <si>
    <t>Rady gmin (miast i miast na prawach powiatu)</t>
  </si>
  <si>
    <t>3030</t>
  </si>
  <si>
    <t xml:space="preserve">Różne wydatki na rzecz osób fizycznych </t>
  </si>
  <si>
    <t>Opłaty z tytułu zakupu usług telekomunikacyjnych świadczonych w ruchomej publicznej sieci telefonicznej</t>
  </si>
  <si>
    <t>Urzędy gmin (miast i miast na prawach powiatu)</t>
  </si>
  <si>
    <t>Wydatki osobowe niezaliczone do wynagrodzeń</t>
  </si>
  <si>
    <t>4040</t>
  </si>
  <si>
    <t>Dodatkowe wynagrodzenie roczne</t>
  </si>
  <si>
    <t>Wpłaty na Państwowy Fundusz Rehabilitacji Osób Niepełnosprawnych</t>
  </si>
  <si>
    <t>Zakup pomocy naukowych, dydaktycznych i książek</t>
  </si>
  <si>
    <t>4260</t>
  </si>
  <si>
    <t>Zakup energii</t>
  </si>
  <si>
    <t>Zakup usług zdrowotnych</t>
  </si>
  <si>
    <t>Zakup usług dostępu do sieci Internet</t>
  </si>
  <si>
    <t>4370</t>
  </si>
  <si>
    <t>Opłata z tytułu zakupu usług telekomunikacyjnych świadczonych w stacjonarnej publicznej sieci telefonicznej.</t>
  </si>
  <si>
    <t>4410</t>
  </si>
  <si>
    <t>Podróże służbowe krajowe</t>
  </si>
  <si>
    <t>Podróże służbowe zagraniczne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</si>
  <si>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</si>
  <si>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</si>
  <si>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</si>
  <si>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</si>
  <si>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Kwalifikacja wojskowa</t>
  </si>
  <si>
    <t>20,00</t>
  </si>
  <si>
    <t>500,00</t>
  </si>
  <si>
    <t>75414</t>
  </si>
  <si>
    <t>Obrona cywilna</t>
  </si>
  <si>
    <t>Wynagrodzenia agencyjno-prowizyjne</t>
  </si>
  <si>
    <t>Obsługa papierów wartościowych, kredytów i pożyczek jednostek samorządu terytorialnego</t>
  </si>
  <si>
    <t>Rozliczenia z bankami związane z obsługą długu publicznego</t>
  </si>
  <si>
    <t>Odsetki od samorządowych papierów wartościowych lub zaciągniętych przez jednostkę samorządu terytorialnego kredytów i pożyczek</t>
  </si>
  <si>
    <t>Rezerwy</t>
  </si>
  <si>
    <t>Zakup środków żywności</t>
  </si>
  <si>
    <t>Dotacja celowa z budżetu na finansowanie lub dofinansowanie zadań zleconych do realizacji stowarzyszeniom</t>
  </si>
  <si>
    <t>320,00</t>
  </si>
  <si>
    <t>750,00</t>
  </si>
  <si>
    <t>Składki na Fundusz Emerytur Pomostowych</t>
  </si>
  <si>
    <t>Przeciwdziałanie alkoholizmowi</t>
  </si>
  <si>
    <t>3110</t>
  </si>
  <si>
    <t>Świadczenia społeczne</t>
  </si>
  <si>
    <t>4130</t>
  </si>
  <si>
    <t>Składki na ubezpieczenie zdrowotne</t>
  </si>
  <si>
    <t>Dodatki mieszkaniowe</t>
  </si>
  <si>
    <t>Zakup usług przez jednostki samorządu terytorialnego od innych jednostek samorządu terytorialnego</t>
  </si>
  <si>
    <t>4017</t>
  </si>
  <si>
    <t>4019</t>
  </si>
  <si>
    <t>4047</t>
  </si>
  <si>
    <t>4049</t>
  </si>
  <si>
    <t>4117</t>
  </si>
  <si>
    <t>4119</t>
  </si>
  <si>
    <t>4127</t>
  </si>
  <si>
    <t>4129</t>
  </si>
  <si>
    <t>4177</t>
  </si>
  <si>
    <t>4179</t>
  </si>
  <si>
    <t>4217</t>
  </si>
  <si>
    <t>4219</t>
  </si>
  <si>
    <t>4307</t>
  </si>
  <si>
    <t>4309</t>
  </si>
  <si>
    <t>4367</t>
  </si>
  <si>
    <t>4369</t>
  </si>
  <si>
    <t>4417</t>
  </si>
  <si>
    <t>4419</t>
  </si>
  <si>
    <t>4447</t>
  </si>
  <si>
    <t>4449</t>
  </si>
  <si>
    <t>Stypendia dla uczniów</t>
  </si>
  <si>
    <t>Inne formy pomocy dla uczniów</t>
  </si>
  <si>
    <t>Zakup usług obejmujących wykonanie ekspertyz, analiz i opinii</t>
  </si>
  <si>
    <t>Oświetlenie ulic, placów i dróg</t>
  </si>
  <si>
    <t>3 600,00</t>
  </si>
  <si>
    <t>8 000,00</t>
  </si>
  <si>
    <t>16 000,00</t>
  </si>
  <si>
    <t>Dotacja podmiotowa z budżetu dla samorządowej instytucji kultury</t>
  </si>
  <si>
    <t>450 000,00</t>
  </si>
  <si>
    <t>Ochrona zabytków i opieka nad zabytkami</t>
  </si>
  <si>
    <t>80,00</t>
  </si>
  <si>
    <t>800,00</t>
  </si>
  <si>
    <t>Załącznik nr 3</t>
  </si>
  <si>
    <t>Wykonanie dochodów:</t>
  </si>
  <si>
    <t>Wykonanie wydatków:</t>
  </si>
  <si>
    <t>Załącznik nr 4</t>
  </si>
  <si>
    <t>Sprawozdanie z wykonania dochodów i wydatków związanych z realizacją zadań na podstawie porozumień z organami administracji rządowej  w 2011 r.</t>
  </si>
  <si>
    <t>Wykonane dochody:</t>
  </si>
  <si>
    <t>Wykonanie Planu</t>
  </si>
  <si>
    <t>Wykonane wydatki:</t>
  </si>
  <si>
    <t>Załącznik nr 5</t>
  </si>
  <si>
    <t>Pomoc finansowa dla powiatu na inwestycję przebudowy drogi powiatowej na terenie Gminy Trzcińsko-Zdrój</t>
  </si>
  <si>
    <t>% wykonania</t>
  </si>
  <si>
    <t>Rolnictwo i łowiectwo</t>
  </si>
  <si>
    <t>01030</t>
  </si>
  <si>
    <t>01095</t>
  </si>
  <si>
    <t>Pozostała działalność</t>
  </si>
  <si>
    <t>600</t>
  </si>
  <si>
    <t>Transport i łączność</t>
  </si>
  <si>
    <t>60014</t>
  </si>
  <si>
    <t>Drogi publiczne powiatowe</t>
  </si>
  <si>
    <t>60016</t>
  </si>
  <si>
    <t>Drogi publiczne gminne</t>
  </si>
  <si>
    <t>700</t>
  </si>
  <si>
    <t>70005</t>
  </si>
  <si>
    <t>Gospodarka mieszkaniowa</t>
  </si>
  <si>
    <t>Gospodarka gruntami i nieruchomościami</t>
  </si>
  <si>
    <t>70095</t>
  </si>
  <si>
    <t>710</t>
  </si>
  <si>
    <t>71035</t>
  </si>
  <si>
    <t>Działalność usługowa</t>
  </si>
  <si>
    <t>750</t>
  </si>
  <si>
    <t>75011</t>
  </si>
  <si>
    <t>Administracja publiczna</t>
  </si>
  <si>
    <t>Urzędy wojewódzkie</t>
  </si>
  <si>
    <t>75023</t>
  </si>
  <si>
    <t>751</t>
  </si>
  <si>
    <t>75101</t>
  </si>
  <si>
    <t>Urzędy naczelnych organów władzy państwowej, kontroli i ochrony prawa oraz sądownictwa</t>
  </si>
  <si>
    <t>Urzędy naczelnych organów władzy państwowej, kontroli i ochrony prawa</t>
  </si>
  <si>
    <t>754</t>
  </si>
  <si>
    <t>Bezpieczeństwo publiczne i ochrona przeciwpożarowa</t>
  </si>
  <si>
    <t>Ochotnicze straże pożarne</t>
  </si>
  <si>
    <t>Obsługa długu publicznego</t>
  </si>
  <si>
    <t>758</t>
  </si>
  <si>
    <t>75814</t>
  </si>
  <si>
    <t>Różne rozliczenia</t>
  </si>
  <si>
    <t>801</t>
  </si>
  <si>
    <t>80101</t>
  </si>
  <si>
    <t>Oświata i wychowanie</t>
  </si>
  <si>
    <t>Szkoły podstawowe</t>
  </si>
  <si>
    <t>80104</t>
  </si>
  <si>
    <t>80110</t>
  </si>
  <si>
    <t>Gimnazja</t>
  </si>
  <si>
    <t>Dowożenie uczniów do szkół</t>
  </si>
  <si>
    <t>Dokształcanie i doskonalenie nauczycieli</t>
  </si>
  <si>
    <t>Ochrona zdrowia</t>
  </si>
  <si>
    <t>Ośrodki pomocy społecznej</t>
  </si>
  <si>
    <t>854</t>
  </si>
  <si>
    <t>Edukacyjna opieka wychowawcza</t>
  </si>
  <si>
    <t>Świetlice szkolne</t>
  </si>
  <si>
    <t>900</t>
  </si>
  <si>
    <t>90001</t>
  </si>
  <si>
    <t>90002</t>
  </si>
  <si>
    <t>Gospodarka odpadami</t>
  </si>
  <si>
    <t>Oczyszczanie miast i wsi</t>
  </si>
  <si>
    <t>90004</t>
  </si>
  <si>
    <t>Utrzymanie zieleni w miastach i gminach</t>
  </si>
  <si>
    <t>921</t>
  </si>
  <si>
    <t>92109</t>
  </si>
  <si>
    <t>Kultura i ochrona dziedzictwa narodowego</t>
  </si>
  <si>
    <t>Domy i ośrodki kultury, świetlice i kluby</t>
  </si>
  <si>
    <t>92120</t>
  </si>
  <si>
    <t>926</t>
  </si>
  <si>
    <t>92605</t>
  </si>
  <si>
    <t>010</t>
  </si>
  <si>
    <t>020</t>
  </si>
  <si>
    <t>756</t>
  </si>
  <si>
    <t>Gospodarka komunalna i ochrona środowiska</t>
  </si>
  <si>
    <t>Leśnictwo</t>
  </si>
  <si>
    <t>-</t>
  </si>
  <si>
    <t>Dział</t>
  </si>
  <si>
    <t>Starostwa powiatowe</t>
  </si>
  <si>
    <t>Paragraf</t>
  </si>
  <si>
    <t>Wpływy z usług</t>
  </si>
  <si>
    <t>Wpływy z różnych opłat</t>
  </si>
  <si>
    <t>Podatek od nieruchomości</t>
  </si>
  <si>
    <t>Podatek rolny</t>
  </si>
  <si>
    <t>Podatek leśny</t>
  </si>
  <si>
    <t>Podatek od środków transportowych</t>
  </si>
  <si>
    <t>Wpływy z opłaty skarbowej</t>
  </si>
  <si>
    <t>Wpływy z opłaty targowej</t>
  </si>
  <si>
    <t>Wpływy z opłaty eksploatacyjnej</t>
  </si>
  <si>
    <t>Podatek od czynności cywilnoprawnych</t>
  </si>
  <si>
    <t>Odsetki od nieterminowych wpłat z tytułu podatków i opłat</t>
  </si>
  <si>
    <t>Subwencje ogólne z budżetu państwa</t>
  </si>
  <si>
    <t>Wpływy z opłat za zarząd, użytkowanie i użytkowanie wieczyste nieruchomości</t>
  </si>
  <si>
    <t>Podatek od działalności gospodarczej osób fizycznych, opłacany w formie karty podatkowej</t>
  </si>
  <si>
    <t>Podatek od spadków i darowizn</t>
  </si>
  <si>
    <t>Rozdział</t>
  </si>
  <si>
    <t>75020</t>
  </si>
  <si>
    <t>Rezerwy ogólne i celowe</t>
  </si>
  <si>
    <t>Gospodarka ściekowa i ochrona wód</t>
  </si>
  <si>
    <t>0690</t>
  </si>
  <si>
    <t>0750</t>
  </si>
  <si>
    <t>0830</t>
  </si>
  <si>
    <t>0910</t>
  </si>
  <si>
    <t>2320</t>
  </si>
  <si>
    <t>0470</t>
  </si>
  <si>
    <t>0770</t>
  </si>
  <si>
    <t>0920</t>
  </si>
  <si>
    <t>2010</t>
  </si>
  <si>
    <t>0010</t>
  </si>
  <si>
    <t>0020</t>
  </si>
  <si>
    <t>0310</t>
  </si>
  <si>
    <t>0320</t>
  </si>
  <si>
    <t>0330</t>
  </si>
  <si>
    <t>0340</t>
  </si>
  <si>
    <t>0350</t>
  </si>
  <si>
    <t>0360</t>
  </si>
  <si>
    <t>0410</t>
  </si>
  <si>
    <t>0430</t>
  </si>
  <si>
    <t>0460</t>
  </si>
  <si>
    <t>0480</t>
  </si>
  <si>
    <t>0490</t>
  </si>
  <si>
    <t>0500</t>
  </si>
  <si>
    <t>Pozostałe odsetki</t>
  </si>
  <si>
    <t>0960</t>
  </si>
  <si>
    <t>0970</t>
  </si>
  <si>
    <t>Wpływy z różnych dochodów</t>
  </si>
  <si>
    <t>2920</t>
  </si>
  <si>
    <t>2030</t>
  </si>
  <si>
    <t>852</t>
  </si>
  <si>
    <t>Pomoc społeczna</t>
  </si>
  <si>
    <t>Wpływy z opłat za zezwolenia na sprzedaż alkoholu</t>
  </si>
  <si>
    <t>75618</t>
  </si>
  <si>
    <t>w tym:</t>
  </si>
  <si>
    <t xml:space="preserve">Przedszkola </t>
  </si>
  <si>
    <t>85212</t>
  </si>
  <si>
    <t>85213</t>
  </si>
  <si>
    <t>85214</t>
  </si>
  <si>
    <t>85215</t>
  </si>
  <si>
    <t>85219</t>
  </si>
  <si>
    <t>85295</t>
  </si>
  <si>
    <t>Wpływy z innych opłat stanowiących dochody jednostek samorządu terytorialnego na podstawie ustaw</t>
  </si>
  <si>
    <t>Ogółem</t>
  </si>
  <si>
    <t>Promocja jednostek samorządu terytorialnego</t>
  </si>
  <si>
    <t>Oddziały przedszkolne w szkołach podstawowych</t>
  </si>
  <si>
    <t>Zasiłki i pomoc w naturze oraz składki na ubezpieczenia emerytalne i rentowe</t>
  </si>
  <si>
    <t>85415</t>
  </si>
  <si>
    <t>Pomoc materialna dla uczniów</t>
  </si>
  <si>
    <t>0760</t>
  </si>
  <si>
    <t>Wpływy z tytułu przekształcenia prawa użytkowania wieczystego przysługującego osobom fizycznym w prawo własności</t>
  </si>
  <si>
    <t>2360</t>
  </si>
  <si>
    <t>Dochody jednostek samorządu terytorialnego związane z realizacją zadań z zakresu administracji rządowej oraz innych zadań zleconych ustawami</t>
  </si>
  <si>
    <t>Wpływy z innych lokalnych opłat pobieranych przez jednostki samorządu terytorialnego na podstawie odrębnych ustaw</t>
  </si>
  <si>
    <t>Dochody od osób prawnych, od osób fizycznych i od innych jednostek nieposiadających osobowości prawnej oraz wydatki związane z ich poborem</t>
  </si>
  <si>
    <t>Zwalczanie narkomanii</t>
  </si>
  <si>
    <t xml:space="preserve">Rozdział </t>
  </si>
  <si>
    <t>Przychody</t>
  </si>
  <si>
    <t>- % wykonania</t>
  </si>
  <si>
    <t>w tym: wpłata do budżetu</t>
  </si>
  <si>
    <t>Lp.</t>
  </si>
  <si>
    <t>Treść</t>
  </si>
  <si>
    <t>I.</t>
  </si>
  <si>
    <t>1.</t>
  </si>
  <si>
    <t>2.</t>
  </si>
  <si>
    <t>3.</t>
  </si>
  <si>
    <t>2020</t>
  </si>
  <si>
    <t>Dotacje celowe otrzymane z budżetu państwa na zadania bieżące realizowane przez gminę na podstawie porozumień z organami administracji rządowej</t>
  </si>
  <si>
    <t>Otrzymane spadki, zapisy i darowizny w postaci pieniężnej</t>
  </si>
  <si>
    <t>6300</t>
  </si>
  <si>
    <t>Plany zagospodarowania przestrzennego</t>
  </si>
  <si>
    <t>400</t>
  </si>
  <si>
    <t>40002</t>
  </si>
  <si>
    <t>Dostarczanie wody</t>
  </si>
  <si>
    <t>80114</t>
  </si>
  <si>
    <t>w złotych</t>
  </si>
  <si>
    <t>- plan</t>
  </si>
  <si>
    <t>- wykonanie</t>
  </si>
  <si>
    <t>Wyszczególnienie</t>
  </si>
  <si>
    <t>Stan środków obrotowych na początek roku</t>
  </si>
  <si>
    <t>Stan środków obrotowych na koniec roku</t>
  </si>
  <si>
    <t>ogółem</t>
  </si>
  <si>
    <t>dotacje
z budżetu</t>
  </si>
  <si>
    <t>§ 265</t>
  </si>
  <si>
    <t>na inwestycje</t>
  </si>
  <si>
    <t>Zakłady budżetowe</t>
  </si>
  <si>
    <t>§</t>
  </si>
  <si>
    <t>Nazwa instytucji</t>
  </si>
  <si>
    <t>Trzcińskie Centrum Kultury</t>
  </si>
  <si>
    <t>Kwota dotacji planowana</t>
  </si>
  <si>
    <t>Kwota dotacji przekazana</t>
  </si>
  <si>
    <t xml:space="preserve">Lp. </t>
  </si>
  <si>
    <t>Nazwa zadania</t>
  </si>
  <si>
    <t xml:space="preserve">1. </t>
  </si>
  <si>
    <t>Plan</t>
  </si>
  <si>
    <t>630</t>
  </si>
  <si>
    <t>Turystyka</t>
  </si>
  <si>
    <t>63095</t>
  </si>
  <si>
    <t>Zarządzanie kryzysowe</t>
  </si>
  <si>
    <t>Pozostałe zadania w zakresie polityki społecznej</t>
  </si>
  <si>
    <t>85395</t>
  </si>
  <si>
    <t>92195</t>
  </si>
  <si>
    <t>Biblioteki</t>
  </si>
  <si>
    <t>853</t>
  </si>
  <si>
    <t>2329</t>
  </si>
  <si>
    <t>Miejsko-Gminna Biblioteka    Publiczna</t>
  </si>
  <si>
    <t>Podatek dochodowy od osób fizycznych</t>
  </si>
  <si>
    <t>Podatek dochodowy od osób prawnych</t>
  </si>
  <si>
    <t>Kwota dotacji wykorzystana</t>
  </si>
  <si>
    <t>- Zakład Komunalny</t>
  </si>
  <si>
    <t>Załącznik nr 7</t>
  </si>
  <si>
    <t>Załącznik nr 8</t>
  </si>
  <si>
    <t>Załącznik nr 9</t>
  </si>
  <si>
    <t>§**</t>
  </si>
  <si>
    <t>Jednostka samorządu terytorialnego</t>
  </si>
  <si>
    <t>Kwota dotacji</t>
  </si>
  <si>
    <t>Wykonanie dotacji</t>
  </si>
  <si>
    <t>Koszty</t>
  </si>
  <si>
    <t>% wykonania planu</t>
  </si>
  <si>
    <t>Zadania w zakresie kultury fizycznej i sportu, realizowane przez stowarzyszenia sportowe (kluby) działające na terenie Gminy Trzcińsko-Zdrój</t>
  </si>
  <si>
    <t>Zadania w zakresie kultury,sztuki, ochrony dóbr kultury i dziedzictwa narodowego  realizowane przez stowarzyszenia  działające na terenie Gminy Trzcińsko-Zdrój</t>
  </si>
  <si>
    <t>Zadania w zakresie oświaty i wychowania realizowane przez stowarzyszenie działajace na terenie Gminy Trzcińsko-zdrój</t>
  </si>
  <si>
    <t>Załącznik nr 6</t>
  </si>
  <si>
    <t>Powiat Gryfiński</t>
  </si>
  <si>
    <t>Załącznik nr 10</t>
  </si>
  <si>
    <t>Nazwa</t>
  </si>
  <si>
    <t>Wykonanie (w zł)</t>
  </si>
  <si>
    <t>1</t>
  </si>
  <si>
    <t>2</t>
  </si>
  <si>
    <t>3</t>
  </si>
  <si>
    <t>4</t>
  </si>
  <si>
    <t>Wytwarzanie i zaopatrywanie w energię elektryczną, gaz i wodę</t>
  </si>
  <si>
    <t>6050</t>
  </si>
  <si>
    <t>Wydatki inwestycyjne jednostek budżetowych</t>
  </si>
  <si>
    <t>6057</t>
  </si>
  <si>
    <t>6057-1</t>
  </si>
  <si>
    <t>6059</t>
  </si>
  <si>
    <t>6059-1</t>
  </si>
  <si>
    <t>6059-2</t>
  </si>
  <si>
    <t>6060</t>
  </si>
  <si>
    <t>Wydatki na zakupy inwestycyjne jednostek budżetowych</t>
  </si>
  <si>
    <t>Cmentarze</t>
  </si>
  <si>
    <t>Rozbudowa cmentarza komunalnego w Trzcińsku-Zdroju o działki 110 i 111 obręb nr 1 miasto Trzcińsko-Zdrój</t>
  </si>
  <si>
    <t>6057-3</t>
  </si>
  <si>
    <t>Modernizacja i rozbudowa oczyszczalni ścieków w Trzcinsku-Zdroju</t>
  </si>
  <si>
    <t>Budowa kanalizacji sanitarnej w Strzeszowie</t>
  </si>
  <si>
    <t>6059-3</t>
  </si>
  <si>
    <t>Budowa zbiorowego systemu odprowadzania ścieków w Gogolicach</t>
  </si>
  <si>
    <t>Przebudowa i rozbudowa budynku świetlicy w Gogolicach</t>
  </si>
  <si>
    <t>Wydatki razem:</t>
  </si>
  <si>
    <t>Załącznik nr 11</t>
  </si>
  <si>
    <t>Plan w uchwale budżetowej(w zł)</t>
  </si>
  <si>
    <t>6057-2</t>
  </si>
  <si>
    <t>Remont swietlicy wiejskiej w Piasecznie</t>
  </si>
  <si>
    <t>Załącznik nr 12</t>
  </si>
  <si>
    <t>Rozdz.</t>
  </si>
  <si>
    <t>Nazwa zadania inwestycyjnego</t>
  </si>
  <si>
    <t>Jednostka organizacyjna realizująca program lub koordynująca wykonanie programu</t>
  </si>
  <si>
    <t>Okres realizacji</t>
  </si>
  <si>
    <t>Planowane łączne nakłady finansowe
(w zł)</t>
  </si>
  <si>
    <t>stopien zaawansownia w %</t>
  </si>
  <si>
    <t>2012 r.</t>
  </si>
  <si>
    <t>2013 r.</t>
  </si>
  <si>
    <t>2014 i dalsze</t>
  </si>
  <si>
    <t>Urząd Miejski</t>
  </si>
  <si>
    <t>2010-2012</t>
  </si>
  <si>
    <t>6057 6059</t>
  </si>
  <si>
    <t>zakończona</t>
  </si>
  <si>
    <t xml:space="preserve">Infrastruktura łącząca dla polskich i niemieckich gmin i miast Mark Landin, Brüssow, </t>
  </si>
  <si>
    <t>Carmzow-Wallmow, Schenkenberg, Schönfeld, Mescherin, Angermünde, Schwedt/Odra, Banie, Cedynia, Chojna, Gryfino, Kołbaskowo, Stare Czarnowo i Trzcińsko - Zdrój</t>
  </si>
  <si>
    <t>-budowa ścieżki pieszo-rowerowej Trzcińsko-Zdrój-Strzeszów</t>
  </si>
  <si>
    <t>Budowa systemu wodno-kanalizacyjnego działka obręb nr 1 Trzcińsko-Zdrój</t>
  </si>
  <si>
    <t>2011-2012</t>
  </si>
  <si>
    <t xml:space="preserve">Adaptacja pomieszczeń przy ul. 2 Lutego na biura </t>
  </si>
  <si>
    <t>2013-2014</t>
  </si>
  <si>
    <t xml:space="preserve">Modernizacja i rozbudowa oczyszczalni ścieków w Trzcińsku-Zdroju
</t>
  </si>
  <si>
    <t>2010-2014</t>
  </si>
  <si>
    <t xml:space="preserve">Budowa kanalizacji sanitarnej w m. Strzeszów i sieci przesyłowej do m. Trzcińsko-Zdrój </t>
  </si>
  <si>
    <t xml:space="preserve">Budowa zbiorowego systemu odprowadzania ścieków w Gogolicach </t>
  </si>
  <si>
    <t>Rekultywacja składowiska w m. Drzesz</t>
  </si>
  <si>
    <t>R A Z E M</t>
  </si>
  <si>
    <t>Załacznik nr 1</t>
  </si>
  <si>
    <t>Dotacje celowe otrzymane z budżetu państwa na realizację zadań bieżących z zakresu administracji rządowej oraz innych zadań zleconych gminie (związkom gmin) ustawami</t>
  </si>
  <si>
    <t>1 500,00</t>
  </si>
  <si>
    <t>02095</t>
  </si>
  <si>
    <t>Dochody z najmu i dzierżawy składników majątkowych Skarbu Państwa, jednostek samorządu terytorialnego lub innych jednostek zaliczanych do sektora finansów publicznych oraz innych umów o podobnym charakterze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</si>
  <si>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</si>
  <si>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</si>
  <si>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42 000,00</t>
  </si>
  <si>
    <t>Dotacje celowe otrzymane z powiatu na zadania bieżące realizowane na podstawie porozumień (umów) między jednostkami samorządu terytorialnego</t>
  </si>
  <si>
    <t>400,00</t>
  </si>
  <si>
    <t>5 000,00</t>
  </si>
  <si>
    <t>Wpłaty z tytułu odpłatnego nabycia prawa własności oraz prawa użytkowania wieczystego nieruchomości</t>
  </si>
  <si>
    <t>900 000,00</t>
  </si>
  <si>
    <t>0,00</t>
  </si>
  <si>
    <t>23 500,00</t>
  </si>
  <si>
    <t>20 000,00</t>
  </si>
  <si>
    <t>3 500,00</t>
  </si>
  <si>
    <t>111 500,00</t>
  </si>
  <si>
    <t>4 500,00</t>
  </si>
  <si>
    <t>75601</t>
  </si>
  <si>
    <t>Wpływy z podatku dochodowego od osób fizycznych</t>
  </si>
  <si>
    <t>6 000,00</t>
  </si>
  <si>
    <t>1 000,00</t>
  </si>
  <si>
    <t>75615</t>
  </si>
  <si>
    <t>Wpływy z podatku rolnego, podatku leśnego, podatku od czynności cywilnoprawnych, podatków i opłat lokalnych od osób prawnych i innych jednostek organizacyjnych</t>
  </si>
  <si>
    <t>1 200,00</t>
  </si>
  <si>
    <t>75616</t>
  </si>
  <si>
    <t>Wpływy z podatku rolnego, podatku leśnego, podatku od spadków i darowizn, podatku od czynności cywilno-prawnych oraz podatków i opłat lokalnych od osób fizycznych</t>
  </si>
  <si>
    <t>3 000,00</t>
  </si>
  <si>
    <t>75621</t>
  </si>
  <si>
    <t>Udziały gmin w podatkach stanowiących dochód budżetu państwa</t>
  </si>
  <si>
    <t>10 000,00</t>
  </si>
  <si>
    <t>75801</t>
  </si>
  <si>
    <t>Część oświatowa subwencji ogólnej dla jednostek samorządu terytorialnego</t>
  </si>
  <si>
    <t>75807</t>
  </si>
  <si>
    <t>Część wyrównawcza subwencji ogólnej dla gmin</t>
  </si>
  <si>
    <t>Różne rozliczenia finansowe</t>
  </si>
  <si>
    <t>34 000,00</t>
  </si>
  <si>
    <t>23 000,00</t>
  </si>
  <si>
    <t>75831</t>
  </si>
  <si>
    <t>Część równoważąca subwencji ogólnej dla gmin</t>
  </si>
  <si>
    <t>0570</t>
  </si>
  <si>
    <t>Grzywny, mandaty i inne kary pieniężne od osób fizycznych</t>
  </si>
  <si>
    <t>Dotacje celowe otrzymane z budżetu państwa na realizację własnych zadań bieżących gmin (związków gmin)</t>
  </si>
  <si>
    <t>Zespoły obsługi ekonomiczno-administracyjnej szkół</t>
  </si>
  <si>
    <t>200,00</t>
  </si>
  <si>
    <t>Świadczenia rodzinne, świadczenia z funduszu alimentacyjneego oraz składki na ubezpieczenia emerytalne i rentowe z ubezpieczenia społecznego</t>
  </si>
  <si>
    <t>15 000,00</t>
  </si>
  <si>
    <t>Składki na ubezpieczenie zdrowotne opłacane za osoby pobierajace niektóre świadczenia z pomocy społecznej, niektóre świadczenia rodzinne oraz za osoby uczestniczące w zajęciach w centrum integracji społecznej.</t>
  </si>
  <si>
    <t>85216</t>
  </si>
  <si>
    <t>Zasiłki stałe</t>
  </si>
  <si>
    <t>12 000,00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</si>
  <si>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</si>
  <si>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</si>
  <si>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2009</t>
  </si>
  <si>
    <t>2327</t>
  </si>
  <si>
    <t>90019</t>
  </si>
  <si>
    <t>Wpływy i wydatki związane z gromadzeniem środków z opłat i kar za korzystanie ze środowiska</t>
  </si>
  <si>
    <t>Kultura fizyczna</t>
  </si>
  <si>
    <t>92601</t>
  </si>
  <si>
    <t>Obiekty sportowe</t>
  </si>
  <si>
    <t>Sprawozdanie z wykonania dochodów i wydatków związanych z realizacją zadań z zakresu administracji rządowej i innych zadań zleconych gminie odrębnymi ustawami w 2011 r.</t>
  </si>
  <si>
    <t xml:space="preserve">Plan </t>
  </si>
  <si>
    <t>Wykonanie</t>
  </si>
  <si>
    <t>% planu</t>
  </si>
  <si>
    <t>129 700,00</t>
  </si>
  <si>
    <t>87 700,00</t>
  </si>
  <si>
    <t>249 134,20</t>
  </si>
  <si>
    <t>77 313,79</t>
  </si>
  <si>
    <t>13 643,61</t>
  </si>
  <si>
    <t>149 403,33</t>
  </si>
  <si>
    <t>8 773,47</t>
  </si>
  <si>
    <t>217 300,00</t>
  </si>
  <si>
    <t>175 300,00</t>
  </si>
  <si>
    <t>4 283,32</t>
  </si>
  <si>
    <t>248,33</t>
  </si>
  <si>
    <t>16 638,44</t>
  </si>
  <si>
    <t>1 284,63</t>
  </si>
  <si>
    <t>2 572,90</t>
  </si>
  <si>
    <t>219,87</t>
  </si>
  <si>
    <t>36 223,01</t>
  </si>
  <si>
    <t>4 589,99</t>
  </si>
  <si>
    <t>949,64</t>
  </si>
  <si>
    <t>55,06</t>
  </si>
  <si>
    <t>4247</t>
  </si>
  <si>
    <t>53 003,79</t>
  </si>
  <si>
    <t>4249</t>
  </si>
  <si>
    <t>9 353,61</t>
  </si>
  <si>
    <t>1 304,38</t>
  </si>
  <si>
    <t>75,62</t>
  </si>
  <si>
    <t>3 969,84</t>
  </si>
  <si>
    <t>230,16</t>
  </si>
  <si>
    <t>1 033,98</t>
  </si>
  <si>
    <t>59,95</t>
  </si>
  <si>
    <t>491 344,15</t>
  </si>
  <si>
    <t>4 732,00</t>
  </si>
  <si>
    <t>972,00</t>
  </si>
  <si>
    <t>75109</t>
  </si>
  <si>
    <t>Wybory do rad gmin, rad powiatów i sejmików województw, wybory wójtów, burmistrzów i prezydentów miast oraz referenda gminne, powiatowe i wojewódzkie</t>
  </si>
  <si>
    <t>3  759,56</t>
  </si>
  <si>
    <t>2 148 756,00</t>
  </si>
  <si>
    <t>2 110 000,00</t>
  </si>
  <si>
    <t>15 756,00</t>
  </si>
  <si>
    <t>1 187,40</t>
  </si>
  <si>
    <t>6 943,91</t>
  </si>
  <si>
    <t>1 502,89</t>
  </si>
  <si>
    <t>481 709,95</t>
  </si>
  <si>
    <t>825,00</t>
  </si>
  <si>
    <t>126,78</t>
  </si>
  <si>
    <t>20,22</t>
  </si>
  <si>
    <t>2 190,00</t>
  </si>
  <si>
    <t>13,00</t>
  </si>
  <si>
    <t>527,44</t>
  </si>
  <si>
    <t>460,00</t>
  </si>
  <si>
    <t>277,11</t>
  </si>
  <si>
    <t>212,45</t>
  </si>
  <si>
    <t>1 962 818,03</t>
  </si>
  <si>
    <t>31 275,22</t>
  </si>
  <si>
    <t>2 630,45</t>
  </si>
  <si>
    <t>89 410,86</t>
  </si>
  <si>
    <t>794,07</t>
  </si>
  <si>
    <t>7 874,50</t>
  </si>
  <si>
    <t>174,60</t>
  </si>
  <si>
    <t>2 187,86</t>
  </si>
  <si>
    <t>1 040,00</t>
  </si>
  <si>
    <t>Sprawozdanie z realizacji dochodów i wydatków związanych z realizacją zadań wykonywanych na podstawie porozumień (umów) między jednostkami samorządu terytorialnego w 2012 r.</t>
  </si>
  <si>
    <t xml:space="preserve"> Realizacja dotacji celowych na zadania własne gminy realizowane przez podmioty należące i nienależące do sektora finansów publicznych w 2012 r.</t>
  </si>
  <si>
    <t>Realizacja dotacji podmiotowych w 2012 r.</t>
  </si>
  <si>
    <t>Sprawozdanie z wykonania dotacji celowych udzielonych z budżetu Gminy na pomoc finansową innym jednostkom samorządu terytorialnego w 2012 r.</t>
  </si>
  <si>
    <t xml:space="preserve"> Wykonanie przychodów i kosztów zakładów budżetowych w 2012 roku</t>
  </si>
  <si>
    <t>Rozliczenia
z budżetem
z tytułu wpłat nadwyżek środków za 2012 r.</t>
  </si>
  <si>
    <t xml:space="preserve">Zmiany w planie wydatków na realizację programów finansowanych z udziałem środków z budżetu UE dokonane w trakcie roku budżetowego 2012                                                        </t>
  </si>
  <si>
    <t>6058</t>
  </si>
  <si>
    <t>6058-1</t>
  </si>
  <si>
    <t>Ogrodzenie placu wiejskiego w Stołecznej</t>
  </si>
  <si>
    <t>Modernizacja instalacji elektrycznej w Szkole Podstawowej w Stołecznej</t>
  </si>
  <si>
    <t>Rekultywacja składowiska Drzesz</t>
  </si>
  <si>
    <t>Budowa miejsc wypoczynkowych w m.Trzcińsko-Zdrój, Chełm Dolny, Góralice</t>
  </si>
  <si>
    <t xml:space="preserve"> Wspólny projekt z wykorzystaniem potencjałów epoki lodowcowej dla geoturystyki w polsko – niemieckim geoparku "Kraina Polodowcowa nad Odrą" - Wystawa w budynku młyna, budowa alei spacerowej i rekonstrukcja baszty w Trzcińsku-Zdroju oraz hala z wystawą skamieniałości w Stolzenhagen – obejmuje:                                                                                                                                                                                    - odrestaurowanie wraz z odbudową młyna gospodarczego w celu utworzenia izby pamięci i aranżacja ogrodu geologicznego,                                                                                                                 - rekonstrukcja alei spacerowej i aranżacja szlaku edukacyjnego,                                                                                                                     - odbudowa Baszty Zachodniej.</t>
  </si>
  <si>
    <t>Zmiany w trakcie roku budżetowego 2012 (w zł)</t>
  </si>
  <si>
    <t>Plan ostateczny na 2012 rok            (w zł)</t>
  </si>
  <si>
    <t>Wspólny projekt z wykorzystaniem potencjałów epoki lodowcowej dla geoturystyki w polsko-niemieckim geoparku obejmuje: odrestaurowanie budynku młyna , rekonstrukcja alei spacerowej wzdłuż muru i odbudowa Baszty Zachodniej</t>
  </si>
  <si>
    <t>Budowa ścieżki pieszo rowerowej Trzcińsko-Zdrój- Strzeszów</t>
  </si>
  <si>
    <t>2010-2013</t>
  </si>
  <si>
    <t>2011-2014</t>
  </si>
  <si>
    <t>2010-2015</t>
  </si>
  <si>
    <t>2011-2015</t>
  </si>
  <si>
    <t xml:space="preserve"> 2010-2013</t>
  </si>
  <si>
    <t>2010-2018</t>
  </si>
  <si>
    <t xml:space="preserve">Poprawa zaopatrzenia miasta i gminy w wodę, 
- rozbudowa stacji uzdatniania wody w Trzcińsko-Zdroju 
- modernizacja ujęć wodnych,
</t>
  </si>
  <si>
    <t>6058 6059</t>
  </si>
  <si>
    <t>Wydatki ogółem do dnia 31.12.2012 roku</t>
  </si>
  <si>
    <t xml:space="preserve">Modernizacja instalacji elektrycznej w Szkole Podstawowej w Stołecznej
</t>
  </si>
  <si>
    <t>2012-2013</t>
  </si>
  <si>
    <t xml:space="preserve">Modernizacja instalacji elektrycznej w Przedszkolu Miejskim w Trzcińsku-Zdroju
</t>
  </si>
  <si>
    <t xml:space="preserve">Wykonanie wydatków  inwestycyjnych Gminy Trzcińsko-Zdrój
na zadania inwestycyjne i zakupy inwestycyjne realizowane w roku 2012  </t>
  </si>
  <si>
    <t>Odwodnienie drogi powiatowej w obrębie ul. Cmentarnej w Trzcińsku-Zdroju</t>
  </si>
  <si>
    <t>Przebudowa chodników przy drogach powiatowych</t>
  </si>
  <si>
    <t xml:space="preserve">Dotacja celowa dla Powiatu Gryfińskiego na dofinansowanie przebudowy drogi powiatowej nr </t>
  </si>
  <si>
    <t>Przebudowa nawierzchni ulicy Kasztanowej w Trzcińsku-Zdroju</t>
  </si>
  <si>
    <t xml:space="preserve">6057 </t>
  </si>
  <si>
    <t>Infrastruktura łącząca dla polskich i niemieckich gmin i miast Mark Landin, Brussow,Carmzow-Wallmow, Schenkenberg, Schönfeld, Mescherin, Angermünde, Schwedt/Odra, Banie, Cedynia, Chojna, Gryfino, Kołbaskowo, Stare Czarnowo i Trzcińsko - Zdrój</t>
  </si>
  <si>
    <t>-budowa ścieżki pieszo-rowerowej Trzcińsko-Zdroj-Strzeszow</t>
  </si>
  <si>
    <t>Budowa systemu wodno-kanalizacyjnego działki Obręb nr 1 Trzcinsko-Zdrój</t>
  </si>
  <si>
    <t>Budowa wiaty drewnianej w Górczynie</t>
  </si>
  <si>
    <t>Ogrodzenie placu wiejskiego w Babinie</t>
  </si>
  <si>
    <t>Budowa miejsc wypoczynkowych w m. Chełm Dolny</t>
  </si>
  <si>
    <t>Zakup namiotu wraz z wyposażeniem Sołectwo Gogolice</t>
  </si>
  <si>
    <t>Doposażenie placu zabaw w Piasecznie</t>
  </si>
  <si>
    <t>Montaż syreny alarmowej</t>
  </si>
  <si>
    <t>Modernizacja instalacji elektrycznej w Przedszkolu w Trzcińsku-Zdroju</t>
  </si>
  <si>
    <t>Zakup zmywarki Przesdzkole Miejskie w Trzcińsku-Zdroju</t>
  </si>
  <si>
    <t>Dokumentacja techniczna na modernizację sieci kanalizacyjnej w Chełmie Górnym wraz z przesyłem do Gogolic</t>
  </si>
  <si>
    <t>Wydatki ogółem na programy wieloletnie Gminy Trzcińsko-Zdrój,
stopień zaawansowania realizacji tych programów na dzień 31 grudnia 2012 r.</t>
  </si>
  <si>
    <t>Rozbudowa, przebudowa i remont budynku świetlicy w Gogolicach</t>
  </si>
  <si>
    <t>_</t>
  </si>
</sst>
</file>

<file path=xl/styles.xml><?xml version="1.0" encoding="utf-8"?>
<styleSheet xmlns="http://schemas.openxmlformats.org/spreadsheetml/2006/main">
  <numFmts count="5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  <numFmt numFmtId="170" formatCode="0.000"/>
    <numFmt numFmtId="171" formatCode="#,##0;[Red]#,##0"/>
    <numFmt numFmtId="172" formatCode="0.00000"/>
    <numFmt numFmtId="173" formatCode="0.0000"/>
    <numFmt numFmtId="174" formatCode="0.000000"/>
    <numFmt numFmtId="175" formatCode="00\-000"/>
    <numFmt numFmtId="176" formatCode="000"/>
    <numFmt numFmtId="177" formatCode="00000"/>
    <numFmt numFmtId="178" formatCode="_-* #,##0.000\ _z_ł_-;\-* #,##0.000\ _z_ł_-;_-* &quot;-&quot;??\ _z_ł_-;_-@_-"/>
    <numFmt numFmtId="179" formatCode="_-* #,##0.0\ _z_ł_-;\-* #,##0.0\ _z_ł_-;_-* &quot;-&quot;??\ _z_ł_-;_-@_-"/>
    <numFmt numFmtId="180" formatCode="_-* #,##0\ _z_ł_-;\-* #,##0\ _z_ł_-;_-* &quot;-&quot;??\ _z_ł_-;_-@_-"/>
    <numFmt numFmtId="181" formatCode="#,##0.000"/>
    <numFmt numFmtId="182" formatCode="#,##0.0000"/>
    <numFmt numFmtId="183" formatCode="_-* #,##0.0000\ _z_ł_-;\-* #,##0.0000\ _z_ł_-;_-* &quot;-&quot;??\ _z_ł_-;_-@_-"/>
    <numFmt numFmtId="184" formatCode="_-* #,##0.00000\ _z_ł_-;\-* #,##0.00000\ _z_ł_-;_-* &quot;-&quot;??\ _z_ł_-;_-@_-"/>
    <numFmt numFmtId="185" formatCode="#,##0.00_ ;\-#,##0.00\ "/>
    <numFmt numFmtId="186" formatCode="0.00000000"/>
    <numFmt numFmtId="187" formatCode="0.0000000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  <numFmt numFmtId="196" formatCode="#00#"/>
    <numFmt numFmtId="197" formatCode="##,##0"/>
    <numFmt numFmtId="198" formatCode="00#"/>
    <numFmt numFmtId="199" formatCode="000#"/>
    <numFmt numFmtId="200" formatCode="[$-415]d\ mmmm\ yyyy"/>
    <numFmt numFmtId="201" formatCode="_-* #,##0.0\ &quot;zł&quot;_-;\-* #,##0.0\ &quot;zł&quot;_-;_-* &quot;-&quot;??\ &quot;zł&quot;_-;_-@_-"/>
    <numFmt numFmtId="202" formatCode="_-* #,##0\ &quot;zł&quot;_-;\-* #,##0\ &quot;zł&quot;_-;_-* &quot;-&quot;??\ &quot;zł&quot;_-;_-@_-"/>
    <numFmt numFmtId="203" formatCode="#,##0.00\ &quot;zł&quot;"/>
    <numFmt numFmtId="204" formatCode="#,##0.0\ &quot;zł&quot;"/>
    <numFmt numFmtId="205" formatCode="#,##0\ &quot;zł&quot;"/>
    <numFmt numFmtId="206" formatCode="#,##0_ ;[Red]\-#,##0\ "/>
    <numFmt numFmtId="207" formatCode="#,##0.00_ ;[Red]\-#,##0.00\ "/>
    <numFmt numFmtId="208" formatCode="#,##0.000_ ;[Red]\-#,##0.000\ "/>
    <numFmt numFmtId="209" formatCode="#,##0.0_ ;[Red]\-#,##0.0\ "/>
  </numFmts>
  <fonts count="6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5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sz val="6"/>
      <name val="Arial CE"/>
      <family val="2"/>
    </font>
    <font>
      <sz val="9"/>
      <name val="Arial CE"/>
      <family val="2"/>
    </font>
    <font>
      <b/>
      <sz val="12"/>
      <name val="Arial CE"/>
      <family val="0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name val="Arial"/>
      <family val="0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4"/>
      <name val="Arial"/>
      <family val="2"/>
    </font>
    <font>
      <b/>
      <i/>
      <u val="single"/>
      <sz val="12"/>
      <name val="Arial CE"/>
      <family val="0"/>
    </font>
    <font>
      <b/>
      <i/>
      <sz val="12"/>
      <name val="Arial CE"/>
      <family val="0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20"/>
      <name val="Arial CE"/>
      <family val="2"/>
    </font>
    <font>
      <b/>
      <sz val="8.25"/>
      <name val="Arial"/>
      <family val="9"/>
    </font>
    <font>
      <sz val="12"/>
      <name val="Arial"/>
      <family val="9"/>
    </font>
    <font>
      <sz val="8.25"/>
      <name val="Arial"/>
      <family val="9"/>
    </font>
    <font>
      <b/>
      <sz val="9"/>
      <name val="Arial"/>
      <family val="9"/>
    </font>
    <font>
      <b/>
      <sz val="8"/>
      <name val="Arial"/>
      <family val="9"/>
    </font>
    <font>
      <sz val="12"/>
      <name val="Arial CE"/>
      <family val="0"/>
    </font>
    <font>
      <sz val="8"/>
      <name val="Czcionka tekstu podstawowego"/>
      <family val="2"/>
    </font>
    <font>
      <sz val="14"/>
      <name val="Arial CE"/>
      <family val="0"/>
    </font>
    <font>
      <b/>
      <sz val="16"/>
      <name val="Arial CE"/>
      <family val="2"/>
    </font>
    <font>
      <i/>
      <u val="single"/>
      <sz val="14"/>
      <name val="Arial CE"/>
      <family val="0"/>
    </font>
    <font>
      <i/>
      <sz val="14"/>
      <name val="Arial CE"/>
      <family val="0"/>
    </font>
    <font>
      <b/>
      <i/>
      <sz val="14"/>
      <name val="Arial CE"/>
      <family val="0"/>
    </font>
    <font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 style="medium"/>
      <top/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7" fillId="0" borderId="0">
      <alignment/>
      <protection/>
    </xf>
    <xf numFmtId="0" fontId="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28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7" fillId="0" borderId="0">
      <alignment/>
      <protection/>
    </xf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684">
    <xf numFmtId="0" fontId="0" fillId="0" borderId="0" xfId="0" applyAlignment="1">
      <alignment/>
    </xf>
    <xf numFmtId="0" fontId="0" fillId="0" borderId="0" xfId="0" applyAlignment="1">
      <alignment vertical="center"/>
    </xf>
    <xf numFmtId="4" fontId="0" fillId="0" borderId="10" xfId="0" applyNumberForma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49" fontId="0" fillId="0" borderId="12" xfId="0" applyNumberForma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49" fontId="0" fillId="0" borderId="15" xfId="0" applyNumberFormat="1" applyBorder="1" applyAlignment="1">
      <alignment horizontal="left"/>
    </xf>
    <xf numFmtId="3" fontId="0" fillId="0" borderId="10" xfId="0" applyNumberForma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0" fillId="0" borderId="12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8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14" fillId="0" borderId="19" xfId="0" applyFont="1" applyBorder="1" applyAlignment="1">
      <alignment horizontal="right" vertical="center"/>
    </xf>
    <xf numFmtId="0" fontId="13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right" vertical="center"/>
    </xf>
    <xf numFmtId="4" fontId="0" fillId="0" borderId="16" xfId="0" applyNumberFormat="1" applyBorder="1" applyAlignment="1">
      <alignment vertical="center"/>
    </xf>
    <xf numFmtId="4" fontId="15" fillId="0" borderId="24" xfId="0" applyNumberFormat="1" applyFont="1" applyBorder="1" applyAlignment="1">
      <alignment vertical="center"/>
    </xf>
    <xf numFmtId="4" fontId="15" fillId="0" borderId="25" xfId="0" applyNumberFormat="1" applyFont="1" applyBorder="1" applyAlignment="1">
      <alignment vertical="center"/>
    </xf>
    <xf numFmtId="4" fontId="6" fillId="0" borderId="25" xfId="0" applyNumberFormat="1" applyFont="1" applyBorder="1" applyAlignment="1">
      <alignment vertical="center"/>
    </xf>
    <xf numFmtId="0" fontId="0" fillId="0" borderId="16" xfId="0" applyBorder="1" applyAlignment="1">
      <alignment vertical="top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4" fontId="0" fillId="0" borderId="26" xfId="0" applyNumberFormat="1" applyBorder="1" applyAlignment="1">
      <alignment vertical="center"/>
    </xf>
    <xf numFmtId="0" fontId="0" fillId="0" borderId="10" xfId="0" applyBorder="1" applyAlignment="1">
      <alignment vertical="top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5" fillId="0" borderId="28" xfId="0" applyFont="1" applyBorder="1" applyAlignment="1">
      <alignment horizontal="center" vertical="center"/>
    </xf>
    <xf numFmtId="43" fontId="5" fillId="0" borderId="28" xfId="42" applyFont="1" applyBorder="1" applyAlignment="1">
      <alignment horizontal="center" vertical="center"/>
    </xf>
    <xf numFmtId="4" fontId="0" fillId="0" borderId="16" xfId="0" applyNumberFormat="1" applyBorder="1" applyAlignment="1">
      <alignment horizontal="right" vertical="top"/>
    </xf>
    <xf numFmtId="0" fontId="0" fillId="0" borderId="13" xfId="0" applyBorder="1" applyAlignment="1">
      <alignment vertical="top"/>
    </xf>
    <xf numFmtId="0" fontId="0" fillId="0" borderId="13" xfId="0" applyBorder="1" applyAlignment="1">
      <alignment horizontal="center" vertical="top"/>
    </xf>
    <xf numFmtId="4" fontId="0" fillId="0" borderId="13" xfId="0" applyNumberFormat="1" applyBorder="1" applyAlignment="1">
      <alignment horizontal="right" vertical="top"/>
    </xf>
    <xf numFmtId="4" fontId="0" fillId="0" borderId="18" xfId="0" applyNumberFormat="1" applyBorder="1" applyAlignment="1">
      <alignment horizontal="right" vertical="top"/>
    </xf>
    <xf numFmtId="2" fontId="0" fillId="0" borderId="0" xfId="0" applyNumberFormat="1" applyAlignment="1">
      <alignment/>
    </xf>
    <xf numFmtId="0" fontId="0" fillId="0" borderId="0" xfId="0" applyFill="1" applyAlignment="1">
      <alignment vertical="center"/>
    </xf>
    <xf numFmtId="0" fontId="17" fillId="0" borderId="0" xfId="63">
      <alignment/>
      <protection/>
    </xf>
    <xf numFmtId="0" fontId="36" fillId="0" borderId="29" xfId="63" applyFont="1" applyBorder="1" applyAlignment="1">
      <alignment horizontal="center"/>
      <protection/>
    </xf>
    <xf numFmtId="0" fontId="36" fillId="0" borderId="30" xfId="63" applyFont="1" applyBorder="1" applyAlignment="1">
      <alignment horizontal="center"/>
      <protection/>
    </xf>
    <xf numFmtId="0" fontId="37" fillId="0" borderId="0" xfId="63" applyFont="1">
      <alignment/>
      <protection/>
    </xf>
    <xf numFmtId="0" fontId="38" fillId="0" borderId="30" xfId="63" applyFont="1" applyBorder="1" applyAlignment="1">
      <alignment wrapText="1"/>
      <protection/>
    </xf>
    <xf numFmtId="10" fontId="38" fillId="0" borderId="30" xfId="63" applyNumberFormat="1" applyFont="1" applyBorder="1" applyAlignment="1">
      <alignment horizontal="right"/>
      <protection/>
    </xf>
    <xf numFmtId="0" fontId="0" fillId="0" borderId="0" xfId="0" applyFill="1" applyAlignment="1">
      <alignment/>
    </xf>
    <xf numFmtId="0" fontId="39" fillId="0" borderId="16" xfId="0" applyFont="1" applyBorder="1" applyAlignment="1">
      <alignment vertical="top" wrapText="1"/>
    </xf>
    <xf numFmtId="0" fontId="39" fillId="0" borderId="13" xfId="0" applyFont="1" applyBorder="1" applyAlignment="1">
      <alignment wrapText="1"/>
    </xf>
    <xf numFmtId="0" fontId="0" fillId="0" borderId="1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34" fillId="0" borderId="0" xfId="63" applyFont="1" applyBorder="1" applyAlignment="1">
      <alignment wrapText="1"/>
      <protection/>
    </xf>
    <xf numFmtId="0" fontId="34" fillId="0" borderId="0" xfId="63" applyFont="1" applyBorder="1" applyAlignment="1">
      <alignment horizontal="center" wrapText="1"/>
      <protection/>
    </xf>
    <xf numFmtId="0" fontId="17" fillId="0" borderId="0" xfId="63" applyBorder="1" applyAlignment="1">
      <alignment/>
      <protection/>
    </xf>
    <xf numFmtId="0" fontId="17" fillId="0" borderId="0" xfId="63" applyBorder="1">
      <alignment/>
      <protection/>
    </xf>
    <xf numFmtId="43" fontId="38" fillId="0" borderId="30" xfId="42" applyFont="1" applyBorder="1" applyAlignment="1">
      <alignment horizontal="right"/>
    </xf>
    <xf numFmtId="49" fontId="40" fillId="24" borderId="31" xfId="0" applyNumberFormat="1" applyFont="1" applyFill="1" applyBorder="1" applyAlignment="1" applyProtection="1">
      <alignment horizontal="center" vertical="center" wrapText="1"/>
      <protection locked="0"/>
    </xf>
    <xf numFmtId="49" fontId="40" fillId="24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top" wrapText="1"/>
    </xf>
    <xf numFmtId="49" fontId="41" fillId="24" borderId="31" xfId="0" applyNumberFormat="1" applyFont="1" applyFill="1" applyBorder="1" applyAlignment="1" applyProtection="1">
      <alignment horizontal="center" vertical="center" wrapText="1"/>
      <protection locked="0"/>
    </xf>
    <xf numFmtId="4" fontId="41" fillId="24" borderId="13" xfId="0" applyNumberFormat="1" applyFont="1" applyFill="1" applyBorder="1" applyAlignment="1" applyProtection="1">
      <alignment horizontal="right" vertical="center" wrapText="1"/>
      <protection locked="0"/>
    </xf>
    <xf numFmtId="10" fontId="41" fillId="24" borderId="13" xfId="0" applyNumberFormat="1" applyFont="1" applyFill="1" applyBorder="1" applyAlignment="1" applyProtection="1">
      <alignment horizontal="right" vertical="center" wrapText="1"/>
      <protection locked="0"/>
    </xf>
    <xf numFmtId="49" fontId="16" fillId="24" borderId="33" xfId="0" applyNumberFormat="1" applyFont="1" applyFill="1" applyBorder="1" applyAlignment="1" applyProtection="1">
      <alignment horizontal="center" vertical="center" wrapText="1"/>
      <protection locked="0"/>
    </xf>
    <xf numFmtId="49" fontId="16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24" borderId="13" xfId="0" applyNumberFormat="1" applyFont="1" applyFill="1" applyBorder="1" applyAlignment="1" applyProtection="1">
      <alignment horizontal="left" vertical="center" wrapText="1"/>
      <protection locked="0"/>
    </xf>
    <xf numFmtId="4" fontId="16" fillId="24" borderId="13" xfId="0" applyNumberFormat="1" applyFont="1" applyFill="1" applyBorder="1" applyAlignment="1" applyProtection="1">
      <alignment horizontal="right" vertical="center" wrapText="1"/>
      <protection locked="0"/>
    </xf>
    <xf numFmtId="10" fontId="39" fillId="0" borderId="13" xfId="0" applyNumberFormat="1" applyFont="1" applyBorder="1" applyAlignment="1">
      <alignment horizontal="right" vertical="center"/>
    </xf>
    <xf numFmtId="49" fontId="16" fillId="24" borderId="34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3" xfId="0" applyNumberFormat="1" applyFont="1" applyBorder="1" applyAlignment="1">
      <alignment horizontal="right" vertical="center"/>
    </xf>
    <xf numFmtId="49" fontId="16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41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16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41" fillId="24" borderId="33" xfId="0" applyNumberFormat="1" applyFont="1" applyFill="1" applyBorder="1" applyAlignment="1" applyProtection="1">
      <alignment horizontal="center" vertical="center" wrapText="1"/>
      <protection locked="0"/>
    </xf>
    <xf numFmtId="49" fontId="41" fillId="24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vertical="top" wrapText="1"/>
    </xf>
    <xf numFmtId="49" fontId="16" fillId="24" borderId="14" xfId="0" applyNumberFormat="1" applyFont="1" applyFill="1" applyBorder="1" applyAlignment="1" applyProtection="1">
      <alignment horizontal="center" vertical="center" wrapText="1"/>
      <protection locked="0"/>
    </xf>
    <xf numFmtId="4" fontId="42" fillId="24" borderId="36" xfId="0" applyNumberFormat="1" applyFont="1" applyFill="1" applyBorder="1" applyAlignment="1" applyProtection="1">
      <alignment horizontal="right" vertical="center" wrapText="1"/>
      <protection locked="0"/>
    </xf>
    <xf numFmtId="10" fontId="41" fillId="24" borderId="36" xfId="0" applyNumberFormat="1" applyFont="1" applyFill="1" applyBorder="1" applyAlignment="1" applyProtection="1">
      <alignment horizontal="right" vertical="center" wrapText="1"/>
      <protection locked="0"/>
    </xf>
    <xf numFmtId="10" fontId="0" fillId="0" borderId="0" xfId="0" applyNumberFormat="1" applyAlignment="1">
      <alignment/>
    </xf>
    <xf numFmtId="0" fontId="1" fillId="0" borderId="0" xfId="0" applyFont="1" applyAlignment="1">
      <alignment vertical="top" wrapText="1"/>
    </xf>
    <xf numFmtId="0" fontId="1" fillId="0" borderId="37" xfId="0" applyFont="1" applyBorder="1" applyAlignment="1">
      <alignment horizontal="center" vertical="top" wrapText="1"/>
    </xf>
    <xf numFmtId="49" fontId="4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62" applyFont="1" applyAlignment="1">
      <alignment vertical="center"/>
      <protection/>
    </xf>
    <xf numFmtId="180" fontId="15" fillId="0" borderId="0" xfId="62" applyNumberFormat="1" applyFont="1" applyAlignment="1">
      <alignment vertical="center"/>
      <protection/>
    </xf>
    <xf numFmtId="0" fontId="11" fillId="0" borderId="0" xfId="62" applyFont="1" applyBorder="1" applyAlignment="1">
      <alignment horizontal="center" vertical="top" wrapText="1"/>
      <protection/>
    </xf>
    <xf numFmtId="0" fontId="11" fillId="0" borderId="0" xfId="62" applyFont="1" applyBorder="1" applyAlignment="1">
      <alignment horizontal="center" vertical="center" wrapText="1"/>
      <protection/>
    </xf>
    <xf numFmtId="0" fontId="15" fillId="0" borderId="0" xfId="62" applyFont="1" applyBorder="1" applyAlignment="1">
      <alignment horizontal="center" vertical="center" wrapText="1"/>
      <protection/>
    </xf>
    <xf numFmtId="0" fontId="15" fillId="0" borderId="0" xfId="62" applyFont="1" applyBorder="1" applyAlignment="1">
      <alignment horizontal="center" vertical="top" wrapText="1"/>
      <protection/>
    </xf>
    <xf numFmtId="180" fontId="15" fillId="0" borderId="0" xfId="62" applyNumberFormat="1" applyFont="1" applyBorder="1" applyAlignment="1">
      <alignment horizontal="center" vertical="center" wrapText="1"/>
      <protection/>
    </xf>
    <xf numFmtId="0" fontId="15" fillId="0" borderId="38" xfId="62" applyFont="1" applyBorder="1" applyAlignment="1">
      <alignment horizontal="center" vertical="center" wrapText="1"/>
      <protection/>
    </xf>
    <xf numFmtId="180" fontId="15" fillId="0" borderId="38" xfId="62" applyNumberFormat="1" applyFont="1" applyBorder="1" applyAlignment="1">
      <alignment horizontal="center" vertical="center" wrapText="1"/>
      <protection/>
    </xf>
    <xf numFmtId="0" fontId="15" fillId="0" borderId="0" xfId="62" applyFont="1" applyAlignment="1">
      <alignment horizontal="center" vertical="center" wrapText="1"/>
      <protection/>
    </xf>
    <xf numFmtId="0" fontId="47" fillId="0" borderId="0" xfId="62" applyFont="1" applyAlignment="1">
      <alignment horizontal="right"/>
      <protection/>
    </xf>
    <xf numFmtId="0" fontId="15" fillId="0" borderId="38" xfId="62" applyFont="1" applyFill="1" applyBorder="1" applyAlignment="1">
      <alignment vertical="center" wrapText="1"/>
      <protection/>
    </xf>
    <xf numFmtId="0" fontId="15" fillId="0" borderId="0" xfId="62" applyFont="1" applyFill="1" applyAlignment="1">
      <alignment vertical="center"/>
      <protection/>
    </xf>
    <xf numFmtId="0" fontId="15" fillId="0" borderId="28" xfId="62" applyFont="1" applyFill="1" applyBorder="1" applyAlignment="1">
      <alignment horizontal="center" vertical="center" wrapText="1"/>
      <protection/>
    </xf>
    <xf numFmtId="0" fontId="15" fillId="0" borderId="13" xfId="62" applyFont="1" applyFill="1" applyBorder="1" applyAlignment="1">
      <alignment horizontal="center" vertical="center" wrapText="1"/>
      <protection/>
    </xf>
    <xf numFmtId="0" fontId="48" fillId="0" borderId="13" xfId="62" applyFont="1" applyBorder="1" applyAlignment="1">
      <alignment horizontal="center" vertical="center"/>
      <protection/>
    </xf>
    <xf numFmtId="180" fontId="48" fillId="0" borderId="13" xfId="62" applyNumberFormat="1" applyFont="1" applyBorder="1" applyAlignment="1">
      <alignment horizontal="center" vertical="center"/>
      <protection/>
    </xf>
    <xf numFmtId="0" fontId="48" fillId="0" borderId="0" xfId="62" applyFont="1" applyAlignment="1">
      <alignment vertical="center"/>
      <protection/>
    </xf>
    <xf numFmtId="49" fontId="15" fillId="0" borderId="14" xfId="62" applyNumberFormat="1" applyFont="1" applyBorder="1" applyAlignment="1">
      <alignment horizontal="center" vertical="center"/>
      <protection/>
    </xf>
    <xf numFmtId="0" fontId="15" fillId="0" borderId="0" xfId="62" applyFont="1">
      <alignment/>
      <protection/>
    </xf>
    <xf numFmtId="49" fontId="6" fillId="0" borderId="14" xfId="62" applyNumberFormat="1" applyFont="1" applyBorder="1" applyAlignment="1" applyProtection="1">
      <alignment horizontal="center" wrapText="1" shrinkToFit="1"/>
      <protection/>
    </xf>
    <xf numFmtId="0" fontId="15" fillId="0" borderId="0" xfId="62" applyFont="1" applyBorder="1">
      <alignment/>
      <protection/>
    </xf>
    <xf numFmtId="0" fontId="15" fillId="0" borderId="27" xfId="62" applyFont="1" applyBorder="1">
      <alignment/>
      <protection/>
    </xf>
    <xf numFmtId="49" fontId="6" fillId="0" borderId="10" xfId="62" applyNumberFormat="1" applyFont="1" applyBorder="1" applyAlignment="1" applyProtection="1">
      <alignment horizontal="center" wrapText="1"/>
      <protection/>
    </xf>
    <xf numFmtId="0" fontId="15" fillId="0" borderId="13" xfId="62" applyFont="1" applyBorder="1" applyAlignment="1">
      <alignment horizontal="center" vertical="top"/>
      <protection/>
    </xf>
    <xf numFmtId="49" fontId="15" fillId="0" borderId="13" xfId="62" applyNumberFormat="1" applyFont="1" applyBorder="1" applyAlignment="1">
      <alignment horizontal="center" vertical="center"/>
      <protection/>
    </xf>
    <xf numFmtId="0" fontId="15" fillId="0" borderId="13" xfId="62" applyFont="1" applyBorder="1" applyAlignment="1">
      <alignment vertical="center"/>
      <protection/>
    </xf>
    <xf numFmtId="180" fontId="15" fillId="0" borderId="13" xfId="42" applyNumberFormat="1" applyFont="1" applyBorder="1" applyAlignment="1">
      <alignment vertical="center"/>
    </xf>
    <xf numFmtId="43" fontId="15" fillId="0" borderId="13" xfId="42" applyFont="1" applyBorder="1" applyAlignment="1">
      <alignment vertical="center"/>
    </xf>
    <xf numFmtId="3" fontId="15" fillId="0" borderId="13" xfId="62" applyNumberFormat="1" applyFont="1" applyBorder="1" applyAlignment="1">
      <alignment vertical="center"/>
      <protection/>
    </xf>
    <xf numFmtId="3" fontId="15" fillId="0" borderId="0" xfId="62" applyNumberFormat="1" applyFont="1" applyAlignment="1">
      <alignment vertical="center"/>
      <protection/>
    </xf>
    <xf numFmtId="43" fontId="15" fillId="0" borderId="0" xfId="42" applyFont="1" applyBorder="1" applyAlignment="1">
      <alignment vertical="center"/>
    </xf>
    <xf numFmtId="2" fontId="0" fillId="0" borderId="0" xfId="42" applyNumberFormat="1" applyAlignment="1">
      <alignment/>
    </xf>
    <xf numFmtId="0" fontId="34" fillId="0" borderId="0" xfId="0" applyNumberFormat="1" applyFont="1" applyFill="1" applyBorder="1" applyAlignment="1" applyProtection="1">
      <alignment vertical="top" wrapText="1"/>
      <protection/>
    </xf>
    <xf numFmtId="0" fontId="50" fillId="20" borderId="39" xfId="0" applyNumberFormat="1" applyFont="1" applyFill="1" applyBorder="1" applyAlignment="1" applyProtection="1">
      <alignment horizontal="center" vertical="center" wrapText="1"/>
      <protection/>
    </xf>
    <xf numFmtId="0" fontId="50" fillId="20" borderId="31" xfId="0" applyNumberFormat="1" applyFont="1" applyFill="1" applyBorder="1" applyAlignment="1" applyProtection="1">
      <alignment horizontal="center" vertical="center" wrapText="1"/>
      <protection/>
    </xf>
    <xf numFmtId="0" fontId="50" fillId="20" borderId="39" xfId="0" applyNumberFormat="1" applyFont="1" applyFill="1" applyBorder="1" applyAlignment="1" applyProtection="1">
      <alignment horizontal="left" vertical="center" wrapText="1"/>
      <protection/>
    </xf>
    <xf numFmtId="10" fontId="50" fillId="20" borderId="13" xfId="0" applyNumberFormat="1" applyFont="1" applyFill="1" applyBorder="1" applyAlignment="1" applyProtection="1">
      <alignment horizontal="right" vertical="center" wrapText="1"/>
      <protection/>
    </xf>
    <xf numFmtId="0" fontId="51" fillId="0" borderId="34" xfId="0" applyNumberFormat="1" applyFont="1" applyFill="1" applyBorder="1" applyAlignment="1" applyProtection="1">
      <alignment horizontal="center" vertical="center" wrapText="1"/>
      <protection/>
    </xf>
    <xf numFmtId="0" fontId="52" fillId="20" borderId="39" xfId="0" applyNumberFormat="1" applyFont="1" applyFill="1" applyBorder="1" applyAlignment="1" applyProtection="1">
      <alignment horizontal="left" vertical="center" wrapText="1"/>
      <protection/>
    </xf>
    <xf numFmtId="10" fontId="52" fillId="20" borderId="13" xfId="0" applyNumberFormat="1" applyFont="1" applyFill="1" applyBorder="1" applyAlignment="1" applyProtection="1">
      <alignment horizontal="right" vertical="center" wrapText="1"/>
      <protection/>
    </xf>
    <xf numFmtId="0" fontId="52" fillId="0" borderId="34" xfId="0" applyNumberFormat="1" applyFont="1" applyFill="1" applyBorder="1" applyAlignment="1" applyProtection="1">
      <alignment horizontal="center" vertical="center" wrapText="1"/>
      <protection/>
    </xf>
    <xf numFmtId="0" fontId="52" fillId="0" borderId="39" xfId="0" applyNumberFormat="1" applyFont="1" applyFill="1" applyBorder="1" applyAlignment="1" applyProtection="1">
      <alignment horizontal="left" vertical="center" wrapText="1"/>
      <protection/>
    </xf>
    <xf numFmtId="10" fontId="52" fillId="0" borderId="13" xfId="0" applyNumberFormat="1" applyFont="1" applyFill="1" applyBorder="1" applyAlignment="1" applyProtection="1">
      <alignment horizontal="right" vertical="center" wrapText="1"/>
      <protection/>
    </xf>
    <xf numFmtId="10" fontId="50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10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3" fontId="4" fillId="0" borderId="0" xfId="42" applyNumberFormat="1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10" fontId="15" fillId="0" borderId="0" xfId="0" applyNumberFormat="1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34" fillId="0" borderId="0" xfId="0" applyNumberFormat="1" applyFont="1" applyFill="1" applyBorder="1" applyAlignment="1" applyProtection="1">
      <alignment horizontal="left" vertical="top" wrapText="1"/>
      <protection/>
    </xf>
    <xf numFmtId="10" fontId="34" fillId="0" borderId="0" xfId="0" applyNumberFormat="1" applyFont="1" applyFill="1" applyBorder="1" applyAlignment="1" applyProtection="1">
      <alignment horizontal="left" vertical="top" wrapText="1"/>
      <protection/>
    </xf>
    <xf numFmtId="10" fontId="0" fillId="0" borderId="0" xfId="0" applyNumberFormat="1" applyAlignment="1">
      <alignment wrapText="1"/>
    </xf>
    <xf numFmtId="2" fontId="50" fillId="20" borderId="39" xfId="42" applyNumberFormat="1" applyFont="1" applyFill="1" applyBorder="1" applyAlignment="1" applyProtection="1">
      <alignment horizontal="right" vertical="center" wrapText="1"/>
      <protection/>
    </xf>
    <xf numFmtId="43" fontId="50" fillId="20" borderId="31" xfId="42" applyFont="1" applyFill="1" applyBorder="1" applyAlignment="1" applyProtection="1">
      <alignment horizontal="right" vertical="center" wrapText="1"/>
      <protection/>
    </xf>
    <xf numFmtId="0" fontId="52" fillId="20" borderId="39" xfId="0" applyNumberFormat="1" applyFont="1" applyFill="1" applyBorder="1" applyAlignment="1" applyProtection="1">
      <alignment horizontal="center" vertical="center" wrapText="1"/>
      <protection/>
    </xf>
    <xf numFmtId="0" fontId="51" fillId="20" borderId="31" xfId="0" applyNumberFormat="1" applyFont="1" applyFill="1" applyBorder="1" applyAlignment="1" applyProtection="1">
      <alignment horizontal="center" vertical="center" wrapText="1"/>
      <protection/>
    </xf>
    <xf numFmtId="2" fontId="52" fillId="20" borderId="39" xfId="42" applyNumberFormat="1" applyFont="1" applyFill="1" applyBorder="1" applyAlignment="1" applyProtection="1">
      <alignment horizontal="right" vertical="center" wrapText="1"/>
      <protection/>
    </xf>
    <xf numFmtId="43" fontId="52" fillId="20" borderId="31" xfId="42" applyFont="1" applyFill="1" applyBorder="1" applyAlignment="1" applyProtection="1">
      <alignment horizontal="right" vertical="center" wrapText="1"/>
      <protection/>
    </xf>
    <xf numFmtId="0" fontId="52" fillId="0" borderId="31" xfId="0" applyNumberFormat="1" applyFont="1" applyFill="1" applyBorder="1" applyAlignment="1" applyProtection="1">
      <alignment horizontal="center" vertical="center" wrapText="1"/>
      <protection/>
    </xf>
    <xf numFmtId="2" fontId="52" fillId="0" borderId="39" xfId="42" applyNumberFormat="1" applyFont="1" applyFill="1" applyBorder="1" applyAlignment="1" applyProtection="1">
      <alignment horizontal="right" vertical="center" wrapText="1"/>
      <protection/>
    </xf>
    <xf numFmtId="43" fontId="52" fillId="0" borderId="31" xfId="42" applyFont="1" applyFill="1" applyBorder="1" applyAlignment="1" applyProtection="1">
      <alignment horizontal="right" vertical="center" wrapText="1"/>
      <protection/>
    </xf>
    <xf numFmtId="43" fontId="0" fillId="0" borderId="0" xfId="42" applyNumberFormat="1" applyAlignment="1">
      <alignment/>
    </xf>
    <xf numFmtId="2" fontId="53" fillId="0" borderId="40" xfId="42" applyNumberFormat="1" applyFont="1" applyFill="1" applyBorder="1" applyAlignment="1" applyProtection="1">
      <alignment horizontal="right" vertical="center" wrapText="1"/>
      <protection/>
    </xf>
    <xf numFmtId="43" fontId="53" fillId="0" borderId="41" xfId="42" applyFont="1" applyFill="1" applyBorder="1" applyAlignment="1" applyProtection="1">
      <alignment horizontal="right" vertical="center" wrapText="1"/>
      <protection/>
    </xf>
    <xf numFmtId="0" fontId="38" fillId="0" borderId="0" xfId="0" applyNumberFormat="1" applyFont="1" applyFill="1" applyBorder="1" applyAlignment="1" applyProtection="1">
      <alignment vertical="center" wrapText="1"/>
      <protection/>
    </xf>
    <xf numFmtId="0" fontId="35" fillId="0" borderId="0" xfId="0" applyNumberFormat="1" applyFont="1" applyFill="1" applyBorder="1" applyAlignment="1" applyProtection="1">
      <alignment vertical="center" wrapText="1"/>
      <protection/>
    </xf>
    <xf numFmtId="10" fontId="35" fillId="0" borderId="0" xfId="0" applyNumberFormat="1" applyFont="1" applyFill="1" applyBorder="1" applyAlignment="1" applyProtection="1">
      <alignment vertical="center" wrapText="1"/>
      <protection/>
    </xf>
    <xf numFmtId="2" fontId="50" fillId="20" borderId="39" xfId="0" applyNumberFormat="1" applyFont="1" applyFill="1" applyBorder="1" applyAlignment="1" applyProtection="1">
      <alignment horizontal="right" vertical="center" wrapText="1"/>
      <protection/>
    </xf>
    <xf numFmtId="43" fontId="50" fillId="20" borderId="39" xfId="42" applyFont="1" applyFill="1" applyBorder="1" applyAlignment="1" applyProtection="1">
      <alignment horizontal="right" vertical="center" wrapText="1"/>
      <protection/>
    </xf>
    <xf numFmtId="2" fontId="52" fillId="20" borderId="39" xfId="0" applyNumberFormat="1" applyFont="1" applyFill="1" applyBorder="1" applyAlignment="1" applyProtection="1">
      <alignment horizontal="right" vertical="center" wrapText="1"/>
      <protection/>
    </xf>
    <xf numFmtId="43" fontId="52" fillId="20" borderId="39" xfId="42" applyFont="1" applyFill="1" applyBorder="1" applyAlignment="1" applyProtection="1">
      <alignment horizontal="right" vertical="center" wrapText="1"/>
      <protection/>
    </xf>
    <xf numFmtId="2" fontId="52" fillId="0" borderId="39" xfId="0" applyNumberFormat="1" applyFont="1" applyFill="1" applyBorder="1" applyAlignment="1" applyProtection="1">
      <alignment horizontal="right" vertical="center" wrapText="1"/>
      <protection/>
    </xf>
    <xf numFmtId="43" fontId="52" fillId="0" borderId="39" xfId="42" applyFont="1" applyFill="1" applyBorder="1" applyAlignment="1" applyProtection="1">
      <alignment horizontal="right" vertical="center" wrapText="1"/>
      <protection/>
    </xf>
    <xf numFmtId="2" fontId="53" fillId="0" borderId="40" xfId="0" applyNumberFormat="1" applyFont="1" applyFill="1" applyBorder="1" applyAlignment="1" applyProtection="1">
      <alignment horizontal="right" vertical="center" wrapText="1"/>
      <protection/>
    </xf>
    <xf numFmtId="43" fontId="53" fillId="0" borderId="40" xfId="42" applyFont="1" applyFill="1" applyBorder="1" applyAlignment="1" applyProtection="1">
      <alignment horizontal="right" vertical="center" wrapText="1"/>
      <protection/>
    </xf>
    <xf numFmtId="10" fontId="0" fillId="0" borderId="0" xfId="0" applyNumberFormat="1" applyFill="1" applyAlignment="1">
      <alignment/>
    </xf>
    <xf numFmtId="10" fontId="34" fillId="0" borderId="0" xfId="0" applyNumberFormat="1" applyFont="1" applyFill="1" applyBorder="1" applyAlignment="1" applyProtection="1">
      <alignment vertical="top" wrapText="1"/>
      <protection/>
    </xf>
    <xf numFmtId="10" fontId="0" fillId="0" borderId="0" xfId="0" applyNumberFormat="1" applyFill="1" applyAlignment="1">
      <alignment wrapText="1"/>
    </xf>
    <xf numFmtId="0" fontId="8" fillId="20" borderId="42" xfId="0" applyFont="1" applyFill="1" applyBorder="1" applyAlignment="1">
      <alignment horizontal="center" vertical="center"/>
    </xf>
    <xf numFmtId="0" fontId="8" fillId="20" borderId="16" xfId="0" applyFont="1" applyFill="1" applyBorder="1" applyAlignment="1">
      <alignment horizontal="center" vertical="center"/>
    </xf>
    <xf numFmtId="49" fontId="8" fillId="20" borderId="43" xfId="0" applyNumberFormat="1" applyFont="1" applyFill="1" applyBorder="1" applyAlignment="1">
      <alignment horizontal="center" vertical="center" wrapText="1"/>
    </xf>
    <xf numFmtId="49" fontId="8" fillId="20" borderId="44" xfId="0" applyNumberFormat="1" applyFont="1" applyFill="1" applyBorder="1" applyAlignment="1">
      <alignment horizontal="center" vertical="center" wrapText="1"/>
    </xf>
    <xf numFmtId="0" fontId="0" fillId="20" borderId="28" xfId="0" applyFill="1" applyBorder="1" applyAlignment="1">
      <alignment horizontal="center" vertical="center" wrapText="1"/>
    </xf>
    <xf numFmtId="0" fontId="8" fillId="20" borderId="14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vertical="top" wrapText="1"/>
    </xf>
    <xf numFmtId="0" fontId="38" fillId="0" borderId="45" xfId="63" applyFont="1" applyBorder="1" applyAlignment="1">
      <alignment horizontal="right"/>
      <protection/>
    </xf>
    <xf numFmtId="0" fontId="38" fillId="0" borderId="46" xfId="63" applyFont="1" applyBorder="1" applyAlignment="1">
      <alignment horizontal="center"/>
      <protection/>
    </xf>
    <xf numFmtId="0" fontId="38" fillId="0" borderId="46" xfId="63" applyFont="1" applyBorder="1" applyAlignment="1">
      <alignment horizontal="right"/>
      <protection/>
    </xf>
    <xf numFmtId="0" fontId="38" fillId="0" borderId="46" xfId="63" applyFont="1" applyBorder="1" applyAlignment="1">
      <alignment wrapText="1"/>
      <protection/>
    </xf>
    <xf numFmtId="0" fontId="38" fillId="0" borderId="46" xfId="63" applyFont="1" applyBorder="1" applyAlignment="1">
      <alignment horizontal="center" wrapText="1"/>
      <protection/>
    </xf>
    <xf numFmtId="43" fontId="38" fillId="0" borderId="46" xfId="42" applyFont="1" applyBorder="1" applyAlignment="1">
      <alignment horizontal="right"/>
    </xf>
    <xf numFmtId="10" fontId="38" fillId="0" borderId="46" xfId="63" applyNumberFormat="1" applyFont="1" applyBorder="1" applyAlignment="1">
      <alignment horizontal="right"/>
      <protection/>
    </xf>
    <xf numFmtId="0" fontId="38" fillId="0" borderId="0" xfId="0" applyNumberFormat="1" applyFill="1" applyBorder="1" applyAlignment="1" applyProtection="1">
      <alignment horizontal="left"/>
      <protection locked="0"/>
    </xf>
    <xf numFmtId="4" fontId="38" fillId="0" borderId="0" xfId="0" applyNumberForma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 horizontal="left"/>
      <protection locked="0"/>
    </xf>
    <xf numFmtId="49" fontId="57" fillId="0" borderId="47" xfId="0" applyFont="1" applyFill="1" applyAlignment="1">
      <alignment horizontal="center" vertical="center" wrapText="1"/>
    </xf>
    <xf numFmtId="49" fontId="58" fillId="0" borderId="39" xfId="0" applyFont="1" applyFill="1" applyAlignment="1">
      <alignment horizontal="center" vertical="center" wrapText="1"/>
    </xf>
    <xf numFmtId="49" fontId="58" fillId="0" borderId="39" xfId="0" applyFont="1" applyFill="1" applyAlignment="1">
      <alignment horizontal="left" vertical="center" wrapText="1"/>
    </xf>
    <xf numFmtId="4" fontId="58" fillId="0" borderId="39" xfId="0" applyNumberFormat="1" applyFont="1" applyFill="1" applyAlignment="1">
      <alignment horizontal="right" vertical="center" wrapText="1"/>
    </xf>
    <xf numFmtId="49" fontId="58" fillId="0" borderId="47" xfId="0" applyFont="1" applyFill="1" applyAlignment="1">
      <alignment horizontal="center" vertical="center" wrapText="1"/>
    </xf>
    <xf numFmtId="4" fontId="59" fillId="0" borderId="48" xfId="0" applyNumberFormat="1" applyFont="1" applyFill="1" applyAlignment="1">
      <alignment horizontal="right" vertical="center" wrapText="1"/>
    </xf>
    <xf numFmtId="49" fontId="51" fillId="0" borderId="47" xfId="0" applyFill="1" applyAlignment="1">
      <alignment horizontal="center" vertical="center" wrapText="1"/>
    </xf>
    <xf numFmtId="49" fontId="52" fillId="0" borderId="39" xfId="0" applyFill="1" applyAlignment="1">
      <alignment horizontal="center" vertical="center" wrapText="1"/>
    </xf>
    <xf numFmtId="49" fontId="52" fillId="0" borderId="39" xfId="0" applyFill="1" applyAlignment="1">
      <alignment horizontal="left" vertical="center" wrapText="1"/>
    </xf>
    <xf numFmtId="4" fontId="52" fillId="0" borderId="39" xfId="0" applyNumberFormat="1" applyFill="1" applyAlignment="1">
      <alignment horizontal="right" vertical="center" wrapText="1"/>
    </xf>
    <xf numFmtId="49" fontId="52" fillId="0" borderId="47" xfId="0" applyFill="1" applyAlignment="1">
      <alignment horizontal="center" vertical="center" wrapText="1"/>
    </xf>
    <xf numFmtId="4" fontId="53" fillId="0" borderId="48" xfId="0" applyNumberFormat="1" applyFont="1" applyFill="1" applyAlignment="1">
      <alignment horizontal="right" vertical="center" wrapText="1"/>
    </xf>
    <xf numFmtId="4" fontId="52" fillId="0" borderId="0" xfId="0" applyNumberForma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0" fontId="4" fillId="0" borderId="0" xfId="0" applyNumberFormat="1" applyFont="1" applyFill="1" applyAlignment="1">
      <alignment/>
    </xf>
    <xf numFmtId="10" fontId="58" fillId="0" borderId="39" xfId="0" applyNumberFormat="1" applyFont="1" applyFill="1" applyAlignment="1">
      <alignment horizontal="right" vertical="center" wrapText="1"/>
    </xf>
    <xf numFmtId="10" fontId="0" fillId="0" borderId="0" xfId="0" applyNumberFormat="1" applyFont="1" applyFill="1" applyBorder="1" applyAlignment="1" applyProtection="1">
      <alignment horizontal="left"/>
      <protection locked="0"/>
    </xf>
    <xf numFmtId="0" fontId="54" fillId="0" borderId="0" xfId="0" applyNumberFormat="1" applyFont="1" applyFill="1" applyBorder="1" applyAlignment="1" applyProtection="1">
      <alignment horizontal="left"/>
      <protection locked="0"/>
    </xf>
    <xf numFmtId="10" fontId="0" fillId="0" borderId="0" xfId="0" applyNumberFormat="1" applyFont="1" applyFill="1" applyAlignment="1">
      <alignment/>
    </xf>
    <xf numFmtId="10" fontId="51" fillId="0" borderId="0" xfId="0" applyNumberFormat="1" applyFont="1" applyFill="1" applyBorder="1" applyAlignment="1" applyProtection="1">
      <alignment vertical="top" wrapText="1"/>
      <protection/>
    </xf>
    <xf numFmtId="10" fontId="0" fillId="0" borderId="0" xfId="0" applyNumberFormat="1" applyFont="1" applyFill="1" applyAlignment="1">
      <alignment wrapText="1"/>
    </xf>
    <xf numFmtId="10" fontId="52" fillId="0" borderId="39" xfId="0" applyNumberFormat="1" applyFont="1" applyFill="1" applyAlignment="1">
      <alignment horizontal="right" vertical="center" wrapText="1"/>
    </xf>
    <xf numFmtId="10" fontId="38" fillId="0" borderId="0" xfId="0" applyNumberFormat="1" applyFont="1" applyFill="1" applyBorder="1" applyAlignment="1" applyProtection="1">
      <alignment horizontal="left"/>
      <protection locked="0"/>
    </xf>
    <xf numFmtId="43" fontId="0" fillId="0" borderId="0" xfId="42" applyNumberFormat="1" applyFont="1" applyAlignment="1">
      <alignment/>
    </xf>
    <xf numFmtId="3" fontId="15" fillId="0" borderId="14" xfId="62" applyNumberFormat="1" applyFont="1" applyBorder="1" applyAlignment="1">
      <alignment horizontal="center" vertical="center"/>
      <protection/>
    </xf>
    <xf numFmtId="180" fontId="15" fillId="0" borderId="14" xfId="42" applyNumberFormat="1" applyFont="1" applyBorder="1" applyAlignment="1">
      <alignment horizontal="right" vertical="center"/>
    </xf>
    <xf numFmtId="180" fontId="15" fillId="0" borderId="14" xfId="42" applyNumberFormat="1" applyFont="1" applyBorder="1" applyAlignment="1">
      <alignment horizontal="center" vertical="center"/>
    </xf>
    <xf numFmtId="43" fontId="15" fillId="0" borderId="14" xfId="42" applyFont="1" applyBorder="1" applyAlignment="1">
      <alignment horizontal="center" vertical="center"/>
    </xf>
    <xf numFmtId="0" fontId="15" fillId="0" borderId="49" xfId="62" applyFont="1" applyBorder="1" applyAlignment="1">
      <alignment horizontal="center" vertical="center"/>
      <protection/>
    </xf>
    <xf numFmtId="0" fontId="15" fillId="0" borderId="14" xfId="62" applyFont="1" applyBorder="1" applyAlignment="1">
      <alignment horizontal="center" vertical="center"/>
      <protection/>
    </xf>
    <xf numFmtId="0" fontId="15" fillId="0" borderId="49" xfId="62" applyFont="1" applyBorder="1" applyAlignment="1">
      <alignment horizontal="center" vertical="center"/>
      <protection/>
    </xf>
    <xf numFmtId="49" fontId="15" fillId="0" borderId="14" xfId="62" applyNumberFormat="1" applyFont="1" applyBorder="1" applyAlignment="1">
      <alignment horizontal="center" vertical="center" wrapText="1"/>
      <protection/>
    </xf>
    <xf numFmtId="0" fontId="15" fillId="0" borderId="14" xfId="62" applyFont="1" applyBorder="1" applyAlignment="1">
      <alignment horizontal="center" vertical="center" wrapText="1"/>
      <protection/>
    </xf>
    <xf numFmtId="49" fontId="15" fillId="0" borderId="14" xfId="62" applyNumberFormat="1" applyFont="1" applyBorder="1" applyAlignment="1">
      <alignment horizontal="center" vertical="top" wrapText="1"/>
      <protection/>
    </xf>
    <xf numFmtId="0" fontId="15" fillId="0" borderId="14" xfId="62" applyFont="1" applyBorder="1" applyAlignment="1">
      <alignment horizontal="center" vertical="center"/>
      <protection/>
    </xf>
    <xf numFmtId="3" fontId="15" fillId="0" borderId="14" xfId="62" applyNumberFormat="1" applyFont="1" applyBorder="1" applyAlignment="1">
      <alignment horizontal="center" vertical="center"/>
      <protection/>
    </xf>
    <xf numFmtId="3" fontId="15" fillId="0" borderId="10" xfId="62" applyNumberFormat="1" applyFont="1" applyBorder="1" applyAlignment="1">
      <alignment horizontal="center" vertical="center"/>
      <protection/>
    </xf>
    <xf numFmtId="180" fontId="15" fillId="0" borderId="14" xfId="42" applyNumberFormat="1" applyFont="1" applyBorder="1" applyAlignment="1">
      <alignment vertical="center" wrapText="1"/>
    </xf>
    <xf numFmtId="43" fontId="15" fillId="0" borderId="14" xfId="42" applyFont="1" applyBorder="1" applyAlignment="1">
      <alignment horizontal="center" vertical="center"/>
    </xf>
    <xf numFmtId="0" fontId="15" fillId="0" borderId="14" xfId="62" applyFont="1" applyBorder="1" applyAlignment="1">
      <alignment horizontal="center" vertical="top" wrapText="1"/>
      <protection/>
    </xf>
    <xf numFmtId="49" fontId="49" fillId="20" borderId="39" xfId="0" applyFont="1" applyFill="1" applyAlignment="1">
      <alignment horizontal="center" vertical="center" wrapText="1"/>
    </xf>
    <xf numFmtId="49" fontId="50" fillId="20" borderId="39" xfId="0" applyFill="1" applyAlignment="1">
      <alignment horizontal="center" vertical="center" wrapText="1"/>
    </xf>
    <xf numFmtId="4" fontId="42" fillId="24" borderId="5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14" xfId="0" applyNumberFormat="1" applyFont="1" applyBorder="1" applyAlignment="1">
      <alignment horizontal="center" vertical="top" wrapText="1"/>
    </xf>
    <xf numFmtId="43" fontId="15" fillId="0" borderId="0" xfId="42" applyFont="1" applyAlignment="1">
      <alignment vertical="center"/>
    </xf>
    <xf numFmtId="43" fontId="48" fillId="0" borderId="13" xfId="42" applyFont="1" applyBorder="1" applyAlignment="1">
      <alignment horizontal="center" vertical="center"/>
    </xf>
    <xf numFmtId="43" fontId="15" fillId="0" borderId="13" xfId="42" applyFont="1" applyBorder="1" applyAlignment="1">
      <alignment vertical="center"/>
    </xf>
    <xf numFmtId="0" fontId="63" fillId="0" borderId="0" xfId="54" applyFont="1" applyAlignment="1">
      <alignment vertical="center"/>
      <protection/>
    </xf>
    <xf numFmtId="43" fontId="63" fillId="0" borderId="0" xfId="42" applyFont="1" applyAlignment="1">
      <alignment vertical="center"/>
    </xf>
    <xf numFmtId="0" fontId="11" fillId="0" borderId="0" xfId="54" applyFont="1" applyBorder="1" applyAlignment="1">
      <alignment horizontal="center" vertical="center" wrapText="1"/>
      <protection/>
    </xf>
    <xf numFmtId="43" fontId="11" fillId="0" borderId="0" xfId="42" applyFont="1" applyAlignment="1">
      <alignment vertical="center"/>
    </xf>
    <xf numFmtId="0" fontId="11" fillId="0" borderId="51" xfId="54" applyFont="1" applyBorder="1" applyAlignment="1">
      <alignment horizontal="center" vertical="center" wrapText="1"/>
      <protection/>
    </xf>
    <xf numFmtId="43" fontId="11" fillId="0" borderId="0" xfId="42" applyFont="1" applyAlignment="1">
      <alignment horizontal="center" vertical="center" wrapText="1"/>
    </xf>
    <xf numFmtId="43" fontId="65" fillId="0" borderId="0" xfId="42" applyFont="1" applyAlignment="1">
      <alignment horizontal="right"/>
    </xf>
    <xf numFmtId="0" fontId="63" fillId="0" borderId="0" xfId="54" applyFont="1" applyFill="1" applyAlignment="1">
      <alignment vertical="center"/>
      <protection/>
    </xf>
    <xf numFmtId="0" fontId="66" fillId="0" borderId="13" xfId="54" applyFont="1" applyBorder="1" applyAlignment="1">
      <alignment horizontal="center" vertical="center"/>
      <protection/>
    </xf>
    <xf numFmtId="180" fontId="67" fillId="0" borderId="13" xfId="42" applyNumberFormat="1" applyFont="1" applyBorder="1" applyAlignment="1">
      <alignment horizontal="center" vertical="center"/>
    </xf>
    <xf numFmtId="180" fontId="66" fillId="0" borderId="13" xfId="42" applyNumberFormat="1" applyFont="1" applyBorder="1" applyAlignment="1">
      <alignment horizontal="center" vertical="center"/>
    </xf>
    <xf numFmtId="0" fontId="66" fillId="0" borderId="0" xfId="54" applyFont="1" applyAlignment="1">
      <alignment vertical="center"/>
      <protection/>
    </xf>
    <xf numFmtId="0" fontId="63" fillId="0" borderId="52" xfId="54" applyFont="1" applyBorder="1" applyAlignment="1">
      <alignment horizontal="center" vertical="center"/>
      <protection/>
    </xf>
    <xf numFmtId="49" fontId="63" fillId="0" borderId="52" xfId="54" applyNumberFormat="1" applyFont="1" applyBorder="1" applyAlignment="1">
      <alignment horizontal="center" vertical="center"/>
      <protection/>
    </xf>
    <xf numFmtId="49" fontId="63" fillId="0" borderId="52" xfId="54" applyNumberFormat="1" applyFont="1" applyBorder="1" applyAlignment="1">
      <alignment horizontal="center" vertical="top" wrapText="1"/>
      <protection/>
    </xf>
    <xf numFmtId="43" fontId="63" fillId="0" borderId="52" xfId="42" applyFont="1" applyBorder="1" applyAlignment="1">
      <alignment horizontal="center" vertical="center"/>
    </xf>
    <xf numFmtId="43" fontId="63" fillId="0" borderId="13" xfId="42" applyFont="1" applyBorder="1" applyAlignment="1">
      <alignment horizontal="center" vertical="center"/>
    </xf>
    <xf numFmtId="0" fontId="63" fillId="0" borderId="0" xfId="54" applyFont="1">
      <alignment/>
      <protection/>
    </xf>
    <xf numFmtId="43" fontId="63" fillId="0" borderId="14" xfId="42" applyFont="1" applyBorder="1" applyAlignment="1">
      <alignment horizontal="center" vertical="center"/>
    </xf>
    <xf numFmtId="0" fontId="63" fillId="0" borderId="53" xfId="54" applyFont="1" applyBorder="1" applyAlignment="1">
      <alignment horizontal="center" vertical="center"/>
      <protection/>
    </xf>
    <xf numFmtId="49" fontId="63" fillId="0" borderId="53" xfId="54" applyNumberFormat="1" applyFont="1" applyBorder="1" applyAlignment="1">
      <alignment horizontal="center" vertical="center"/>
      <protection/>
    </xf>
    <xf numFmtId="49" fontId="63" fillId="0" borderId="14" xfId="54" applyNumberFormat="1" applyFont="1" applyBorder="1" applyAlignment="1">
      <alignment vertical="center" wrapText="1"/>
      <protection/>
    </xf>
    <xf numFmtId="49" fontId="68" fillId="0" borderId="53" xfId="54" applyNumberFormat="1" applyFont="1" applyBorder="1" applyAlignment="1" applyProtection="1">
      <alignment vertical="top" wrapText="1"/>
      <protection/>
    </xf>
    <xf numFmtId="43" fontId="63" fillId="0" borderId="54" xfId="42" applyFont="1" applyBorder="1" applyAlignment="1">
      <alignment vertical="center"/>
    </xf>
    <xf numFmtId="0" fontId="63" fillId="0" borderId="0" xfId="54" applyFont="1" applyBorder="1">
      <alignment/>
      <protection/>
    </xf>
    <xf numFmtId="0" fontId="63" fillId="0" borderId="55" xfId="54" applyFont="1" applyBorder="1">
      <alignment/>
      <protection/>
    </xf>
    <xf numFmtId="0" fontId="63" fillId="0" borderId="10" xfId="54" applyFont="1" applyBorder="1" applyAlignment="1">
      <alignment vertical="center" wrapText="1"/>
      <protection/>
    </xf>
    <xf numFmtId="49" fontId="68" fillId="0" borderId="56" xfId="54" applyNumberFormat="1" applyFont="1" applyBorder="1" applyAlignment="1" applyProtection="1">
      <alignment vertical="top" wrapText="1"/>
      <protection/>
    </xf>
    <xf numFmtId="43" fontId="63" fillId="0" borderId="10" xfId="42" applyFont="1" applyBorder="1" applyAlignment="1">
      <alignment horizontal="center" vertical="center"/>
    </xf>
    <xf numFmtId="0" fontId="63" fillId="0" borderId="16" xfId="54" applyFont="1" applyBorder="1" applyAlignment="1">
      <alignment vertical="center" wrapText="1"/>
      <protection/>
    </xf>
    <xf numFmtId="49" fontId="68" fillId="0" borderId="52" xfId="54" applyNumberFormat="1" applyFont="1" applyBorder="1" applyAlignment="1" applyProtection="1">
      <alignment vertical="top" wrapText="1"/>
      <protection/>
    </xf>
    <xf numFmtId="43" fontId="63" fillId="0" borderId="16" xfId="42" applyFont="1" applyBorder="1" applyAlignment="1">
      <alignment horizontal="center" vertical="center"/>
    </xf>
    <xf numFmtId="49" fontId="63" fillId="0" borderId="53" xfId="54" applyNumberFormat="1" applyFont="1" applyBorder="1" applyAlignment="1">
      <alignment horizontal="center" vertical="center" wrapText="1"/>
      <protection/>
    </xf>
    <xf numFmtId="49" fontId="63" fillId="0" borderId="53" xfId="54" applyNumberFormat="1" applyFont="1" applyBorder="1" applyAlignment="1">
      <alignment horizontal="center" vertical="top" wrapText="1"/>
      <protection/>
    </xf>
    <xf numFmtId="43" fontId="63" fillId="0" borderId="53" xfId="42" applyFont="1" applyBorder="1" applyAlignment="1">
      <alignment horizontal="center" vertical="center"/>
    </xf>
    <xf numFmtId="49" fontId="60" fillId="20" borderId="39" xfId="0" applyFont="1" applyFill="1" applyAlignment="1">
      <alignment horizontal="center" vertical="center" wrapText="1"/>
    </xf>
    <xf numFmtId="43" fontId="63" fillId="0" borderId="15" xfId="42" applyFont="1" applyBorder="1" applyAlignment="1">
      <alignment vertical="center"/>
    </xf>
    <xf numFmtId="43" fontId="63" fillId="0" borderId="16" xfId="42" applyFont="1" applyBorder="1" applyAlignment="1">
      <alignment vertical="center"/>
    </xf>
    <xf numFmtId="0" fontId="63" fillId="0" borderId="13" xfId="54" applyFont="1" applyBorder="1" applyAlignment="1">
      <alignment horizontal="center" vertical="top"/>
      <protection/>
    </xf>
    <xf numFmtId="49" fontId="63" fillId="0" borderId="13" xfId="54" applyNumberFormat="1" applyFont="1" applyBorder="1" applyAlignment="1">
      <alignment horizontal="center" vertical="center"/>
      <protection/>
    </xf>
    <xf numFmtId="0" fontId="63" fillId="0" borderId="13" xfId="54" applyFont="1" applyBorder="1" applyAlignment="1">
      <alignment vertical="center"/>
      <protection/>
    </xf>
    <xf numFmtId="43" fontId="11" fillId="0" borderId="13" xfId="42" applyFont="1" applyBorder="1" applyAlignment="1">
      <alignment horizontal="center" vertical="center"/>
    </xf>
    <xf numFmtId="43" fontId="15" fillId="0" borderId="0" xfId="42" applyFont="1" applyAlignment="1">
      <alignment horizontal="center" vertical="center" wrapText="1"/>
    </xf>
    <xf numFmtId="49" fontId="41" fillId="25" borderId="31" xfId="0" applyNumberFormat="1" applyFont="1" applyFill="1" applyBorder="1" applyAlignment="1" applyProtection="1">
      <alignment horizontal="center" vertical="center" wrapText="1"/>
      <protection locked="0"/>
    </xf>
    <xf numFmtId="49" fontId="41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41" fillId="25" borderId="13" xfId="0" applyNumberFormat="1" applyFont="1" applyFill="1" applyBorder="1" applyAlignment="1" applyProtection="1">
      <alignment horizontal="left" vertical="center" wrapText="1"/>
      <protection locked="0"/>
    </xf>
    <xf numFmtId="4" fontId="41" fillId="25" borderId="13" xfId="0" applyNumberFormat="1" applyFont="1" applyFill="1" applyBorder="1" applyAlignment="1" applyProtection="1">
      <alignment horizontal="right" vertical="center" wrapText="1"/>
      <protection locked="0"/>
    </xf>
    <xf numFmtId="49" fontId="41" fillId="25" borderId="57" xfId="0" applyNumberFormat="1" applyFont="1" applyFill="1" applyBorder="1" applyAlignment="1" applyProtection="1">
      <alignment horizontal="center" vertical="center" wrapText="1"/>
      <protection locked="0"/>
    </xf>
    <xf numFmtId="49" fontId="41" fillId="25" borderId="14" xfId="0" applyNumberFormat="1" applyFont="1" applyFill="1" applyBorder="1" applyAlignment="1" applyProtection="1">
      <alignment horizontal="center" vertical="center" wrapText="1"/>
      <protection locked="0"/>
    </xf>
    <xf numFmtId="49" fontId="41" fillId="25" borderId="41" xfId="0" applyNumberFormat="1" applyFont="1" applyFill="1" applyBorder="1" applyAlignment="1" applyProtection="1">
      <alignment horizontal="center" vertical="center" wrapText="1"/>
      <protection locked="0"/>
    </xf>
    <xf numFmtId="49" fontId="41" fillId="25" borderId="16" xfId="0" applyNumberFormat="1" applyFont="1" applyFill="1" applyBorder="1" applyAlignment="1" applyProtection="1">
      <alignment horizontal="center" vertical="center" wrapText="1"/>
      <protection locked="0"/>
    </xf>
    <xf numFmtId="49" fontId="56" fillId="20" borderId="39" xfId="0" applyFont="1" applyFill="1" applyAlignment="1">
      <alignment horizontal="center" vertical="center" wrapText="1"/>
    </xf>
    <xf numFmtId="43" fontId="63" fillId="0" borderId="10" xfId="42" applyFont="1" applyBorder="1" applyAlignment="1">
      <alignment vertical="center"/>
    </xf>
    <xf numFmtId="4" fontId="49" fillId="20" borderId="39" xfId="0" applyNumberFormat="1" applyFont="1" applyFill="1" applyAlignment="1">
      <alignment horizontal="center" vertical="center" wrapText="1"/>
    </xf>
    <xf numFmtId="10" fontId="54" fillId="20" borderId="39" xfId="0" applyNumberFormat="1" applyFont="1" applyFill="1" applyAlignment="1">
      <alignment horizontal="center" vertical="center" wrapText="1"/>
    </xf>
    <xf numFmtId="49" fontId="50" fillId="20" borderId="39" xfId="0" applyFill="1" applyAlignment="1">
      <alignment horizontal="left" vertical="center" wrapText="1"/>
    </xf>
    <xf numFmtId="4" fontId="50" fillId="20" borderId="39" xfId="0" applyNumberFormat="1" applyFill="1" applyAlignment="1">
      <alignment horizontal="right" vertical="center" wrapText="1"/>
    </xf>
    <xf numFmtId="10" fontId="52" fillId="20" borderId="39" xfId="0" applyNumberFormat="1" applyFont="1" applyFill="1" applyAlignment="1">
      <alignment horizontal="right" vertical="center" wrapText="1"/>
    </xf>
    <xf numFmtId="49" fontId="52" fillId="20" borderId="39" xfId="0" applyFill="1" applyAlignment="1">
      <alignment horizontal="center" vertical="center" wrapText="1"/>
    </xf>
    <xf numFmtId="49" fontId="52" fillId="20" borderId="39" xfId="0" applyFill="1" applyAlignment="1">
      <alignment horizontal="left" vertical="center" wrapText="1"/>
    </xf>
    <xf numFmtId="4" fontId="52" fillId="20" borderId="39" xfId="0" applyNumberFormat="1" applyFill="1" applyAlignment="1">
      <alignment horizontal="right" vertical="center" wrapText="1"/>
    </xf>
    <xf numFmtId="10" fontId="54" fillId="20" borderId="39" xfId="0" applyNumberFormat="1" applyFont="1" applyFill="1" applyAlignment="1">
      <alignment horizontal="center" vertical="center" wrapText="1"/>
    </xf>
    <xf numFmtId="4" fontId="50" fillId="20" borderId="39" xfId="0" applyNumberFormat="1" applyFont="1" applyFill="1" applyAlignment="1">
      <alignment horizontal="right" vertical="center" wrapText="1"/>
    </xf>
    <xf numFmtId="0" fontId="49" fillId="20" borderId="39" xfId="0" applyNumberFormat="1" applyFont="1" applyFill="1" applyBorder="1" applyAlignment="1" applyProtection="1">
      <alignment horizontal="center" vertical="center" wrapText="1"/>
      <protection/>
    </xf>
    <xf numFmtId="0" fontId="49" fillId="20" borderId="31" xfId="0" applyNumberFormat="1" applyFont="1" applyFill="1" applyBorder="1" applyAlignment="1" applyProtection="1">
      <alignment horizontal="center" vertical="center" wrapText="1"/>
      <protection/>
    </xf>
    <xf numFmtId="2" fontId="49" fillId="20" borderId="39" xfId="0" applyNumberFormat="1" applyFont="1" applyFill="1" applyBorder="1" applyAlignment="1" applyProtection="1">
      <alignment horizontal="center" vertical="center" wrapText="1"/>
      <protection/>
    </xf>
    <xf numFmtId="43" fontId="49" fillId="20" borderId="39" xfId="42" applyFont="1" applyFill="1" applyBorder="1" applyAlignment="1" applyProtection="1">
      <alignment horizontal="center" vertical="center" wrapText="1"/>
      <protection/>
    </xf>
    <xf numFmtId="10" fontId="49" fillId="20" borderId="58" xfId="0" applyNumberFormat="1" applyFont="1" applyFill="1" applyBorder="1" applyAlignment="1" applyProtection="1">
      <alignment horizontal="center" vertical="center" wrapText="1"/>
      <protection/>
    </xf>
    <xf numFmtId="10" fontId="49" fillId="20" borderId="40" xfId="0" applyNumberFormat="1" applyFont="1" applyFill="1" applyBorder="1" applyAlignment="1" applyProtection="1">
      <alignment horizontal="center" vertical="center" wrapText="1"/>
      <protection/>
    </xf>
    <xf numFmtId="4" fontId="60" fillId="20" borderId="39" xfId="0" applyNumberFormat="1" applyFont="1" applyFill="1" applyAlignment="1">
      <alignment horizontal="center" vertical="center" wrapText="1"/>
    </xf>
    <xf numFmtId="10" fontId="60" fillId="20" borderId="39" xfId="0" applyNumberFormat="1" applyFont="1" applyFill="1" applyAlignment="1">
      <alignment horizontal="center" vertical="center" wrapText="1"/>
    </xf>
    <xf numFmtId="49" fontId="56" fillId="20" borderId="39" xfId="0" applyFont="1" applyFill="1" applyAlignment="1">
      <alignment horizontal="left" vertical="center" wrapText="1"/>
    </xf>
    <xf numFmtId="4" fontId="56" fillId="20" borderId="39" xfId="0" applyNumberFormat="1" applyFont="1" applyFill="1" applyAlignment="1">
      <alignment horizontal="right" vertical="center" wrapText="1"/>
    </xf>
    <xf numFmtId="10" fontId="56" fillId="20" borderId="39" xfId="0" applyNumberFormat="1" applyFont="1" applyFill="1" applyAlignment="1">
      <alignment horizontal="right" vertical="center" wrapText="1"/>
    </xf>
    <xf numFmtId="49" fontId="58" fillId="20" borderId="39" xfId="0" applyFont="1" applyFill="1" applyAlignment="1">
      <alignment horizontal="center" vertical="center" wrapText="1"/>
    </xf>
    <xf numFmtId="49" fontId="58" fillId="20" borderId="39" xfId="0" applyFont="1" applyFill="1" applyAlignment="1">
      <alignment horizontal="left" vertical="center" wrapText="1"/>
    </xf>
    <xf numFmtId="4" fontId="58" fillId="20" borderId="39" xfId="0" applyNumberFormat="1" applyFont="1" applyFill="1" applyAlignment="1">
      <alignment horizontal="right" vertical="center" wrapText="1"/>
    </xf>
    <xf numFmtId="10" fontId="58" fillId="20" borderId="39" xfId="0" applyNumberFormat="1" applyFont="1" applyFill="1" applyAlignment="1">
      <alignment horizontal="right" vertical="center" wrapText="1"/>
    </xf>
    <xf numFmtId="0" fontId="49" fillId="0" borderId="0" xfId="60" applyNumberFormat="1" applyFont="1" applyFill="1" applyBorder="1" applyAlignment="1" applyProtection="1">
      <alignment vertical="top" wrapText="1"/>
      <protection/>
    </xf>
    <xf numFmtId="0" fontId="43" fillId="0" borderId="0" xfId="60" applyNumberFormat="1" applyFont="1" applyFill="1" applyBorder="1" applyAlignment="1" applyProtection="1">
      <alignment vertical="top" wrapText="1"/>
      <protection/>
    </xf>
    <xf numFmtId="2" fontId="49" fillId="0" borderId="0" xfId="60" applyNumberFormat="1" applyFont="1" applyFill="1" applyBorder="1" applyAlignment="1" applyProtection="1">
      <alignment horizontal="left" vertical="top" wrapText="1"/>
      <protection/>
    </xf>
    <xf numFmtId="0" fontId="38" fillId="0" borderId="0" xfId="60" applyNumberFormat="1" applyFill="1" applyBorder="1" applyAlignment="1" applyProtection="1">
      <alignment horizontal="left"/>
      <protection locked="0"/>
    </xf>
    <xf numFmtId="0" fontId="54" fillId="0" borderId="0" xfId="60" applyNumberFormat="1" applyFont="1" applyFill="1" applyBorder="1" applyAlignment="1" applyProtection="1">
      <alignment horizontal="left"/>
      <protection locked="0"/>
    </xf>
    <xf numFmtId="10" fontId="38" fillId="0" borderId="0" xfId="60" applyNumberFormat="1" applyFill="1" applyBorder="1" applyAlignment="1" applyProtection="1">
      <alignment horizontal="left"/>
      <protection locked="0"/>
    </xf>
    <xf numFmtId="4" fontId="5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60" applyFont="1" applyFill="1">
      <alignment/>
      <protection/>
    </xf>
    <xf numFmtId="2" fontId="4" fillId="0" borderId="0" xfId="60" applyNumberFormat="1" applyFont="1" applyFill="1">
      <alignment/>
      <protection/>
    </xf>
    <xf numFmtId="10" fontId="4" fillId="0" borderId="0" xfId="60" applyNumberFormat="1" applyFont="1" applyFill="1">
      <alignment/>
      <protection/>
    </xf>
    <xf numFmtId="49" fontId="38" fillId="0" borderId="0" xfId="60" applyFill="1">
      <alignment horizontal="left" vertical="top" wrapText="1"/>
      <protection locked="0"/>
    </xf>
    <xf numFmtId="10" fontId="38" fillId="0" borderId="0" xfId="60" applyNumberFormat="1" applyFill="1">
      <alignment horizontal="left" vertical="top" wrapText="1"/>
      <protection locked="0"/>
    </xf>
    <xf numFmtId="49" fontId="49" fillId="0" borderId="39" xfId="60" applyFont="1" applyFill="1">
      <alignment horizontal="center" vertical="center" wrapText="1"/>
      <protection locked="0"/>
    </xf>
    <xf numFmtId="49" fontId="49" fillId="20" borderId="39" xfId="0" applyNumberFormat="1" applyFont="1" applyFill="1" applyAlignment="1">
      <alignment horizontal="center" vertical="center" wrapText="1" shrinkToFit="1"/>
    </xf>
    <xf numFmtId="49" fontId="54" fillId="0" borderId="39" xfId="0" applyNumberFormat="1" applyFont="1" applyFill="1" applyAlignment="1">
      <alignment horizontal="center" vertical="center" wrapText="1" shrinkToFit="1"/>
    </xf>
    <xf numFmtId="0" fontId="49" fillId="20" borderId="39" xfId="0" applyFont="1" applyFill="1" applyAlignment="1">
      <alignment horizontal="center" vertical="center" wrapText="1" shrinkToFit="1"/>
    </xf>
    <xf numFmtId="10" fontId="49" fillId="0" borderId="39" xfId="60" applyNumberFormat="1" applyFont="1" applyFill="1">
      <alignment horizontal="center" vertical="center" wrapText="1"/>
      <protection locked="0"/>
    </xf>
    <xf numFmtId="49" fontId="51" fillId="0" borderId="47" xfId="60" applyFill="1">
      <alignment horizontal="center" vertical="center" wrapText="1"/>
      <protection locked="0"/>
    </xf>
    <xf numFmtId="49" fontId="52" fillId="0" borderId="39" xfId="60" applyFill="1">
      <alignment horizontal="center" vertical="center" wrapText="1"/>
      <protection locked="0"/>
    </xf>
    <xf numFmtId="49" fontId="51" fillId="0" borderId="39" xfId="60" applyFill="1">
      <alignment horizontal="center" vertical="center" wrapText="1"/>
      <protection locked="0"/>
    </xf>
    <xf numFmtId="49" fontId="52" fillId="0" borderId="39" xfId="60" applyFill="1">
      <alignment horizontal="left" vertical="center" wrapText="1"/>
      <protection locked="0"/>
    </xf>
    <xf numFmtId="49" fontId="52" fillId="0" borderId="39" xfId="60" applyFill="1">
      <alignment horizontal="right" vertical="center" wrapText="1"/>
      <protection locked="0"/>
    </xf>
    <xf numFmtId="10" fontId="52" fillId="0" borderId="39" xfId="60" applyNumberFormat="1" applyFont="1" applyFill="1">
      <alignment horizontal="right" vertical="center" wrapText="1"/>
      <protection locked="0"/>
    </xf>
    <xf numFmtId="49" fontId="52" fillId="0" borderId="47" xfId="60" applyFill="1">
      <alignment horizontal="center" vertical="center" wrapText="1"/>
      <protection locked="0"/>
    </xf>
    <xf numFmtId="10" fontId="52" fillId="0" borderId="39" xfId="60" applyNumberFormat="1" applyFill="1">
      <alignment horizontal="right" vertical="center" wrapText="1"/>
      <protection locked="0"/>
    </xf>
    <xf numFmtId="49" fontId="52" fillId="0" borderId="39" xfId="60" applyFont="1" applyFill="1">
      <alignment horizontal="right" vertical="center" wrapText="1"/>
      <protection locked="0"/>
    </xf>
    <xf numFmtId="4" fontId="52" fillId="0" borderId="39" xfId="60" applyNumberFormat="1" applyFont="1" applyFill="1">
      <alignment horizontal="right" vertical="center" wrapText="1"/>
      <protection locked="0"/>
    </xf>
    <xf numFmtId="49" fontId="52" fillId="0" borderId="39" xfId="60" applyFont="1" applyFill="1">
      <alignment horizontal="center" vertical="center" wrapText="1"/>
      <protection locked="0"/>
    </xf>
    <xf numFmtId="49" fontId="52" fillId="0" borderId="39" xfId="60" applyFont="1" applyFill="1">
      <alignment horizontal="left" vertical="center" wrapText="1"/>
      <protection locked="0"/>
    </xf>
    <xf numFmtId="49" fontId="53" fillId="0" borderId="48" xfId="60" applyFont="1" applyFill="1">
      <alignment horizontal="right" vertical="center" wrapText="1"/>
      <protection locked="0"/>
    </xf>
    <xf numFmtId="49" fontId="50" fillId="20" borderId="39" xfId="60" applyFill="1">
      <alignment horizontal="center" vertical="center" wrapText="1"/>
      <protection locked="0"/>
    </xf>
    <xf numFmtId="49" fontId="50" fillId="20" borderId="39" xfId="60" applyFill="1">
      <alignment horizontal="left" vertical="center" wrapText="1"/>
      <protection locked="0"/>
    </xf>
    <xf numFmtId="49" fontId="50" fillId="20" borderId="39" xfId="60" applyFill="1">
      <alignment horizontal="right" vertical="center" wrapText="1"/>
      <protection locked="0"/>
    </xf>
    <xf numFmtId="49" fontId="50" fillId="20" borderId="39" xfId="60" applyFont="1" applyFill="1">
      <alignment horizontal="right" vertical="center" wrapText="1"/>
      <protection locked="0"/>
    </xf>
    <xf numFmtId="10" fontId="50" fillId="20" borderId="39" xfId="60" applyNumberFormat="1" applyFont="1" applyFill="1">
      <alignment horizontal="right" vertical="center" wrapText="1"/>
      <protection locked="0"/>
    </xf>
    <xf numFmtId="49" fontId="52" fillId="20" borderId="39" xfId="60" applyFill="1">
      <alignment horizontal="center" vertical="center" wrapText="1"/>
      <protection locked="0"/>
    </xf>
    <xf numFmtId="49" fontId="51" fillId="20" borderId="39" xfId="60" applyFill="1">
      <alignment horizontal="center" vertical="center" wrapText="1"/>
      <protection locked="0"/>
    </xf>
    <xf numFmtId="49" fontId="52" fillId="20" borderId="39" xfId="60" applyFill="1">
      <alignment horizontal="left" vertical="center" wrapText="1"/>
      <protection locked="0"/>
    </xf>
    <xf numFmtId="49" fontId="52" fillId="20" borderId="39" xfId="60" applyFill="1">
      <alignment horizontal="right" vertical="center" wrapText="1"/>
      <protection locked="0"/>
    </xf>
    <xf numFmtId="10" fontId="52" fillId="20" borderId="39" xfId="60" applyNumberFormat="1" applyFont="1" applyFill="1">
      <alignment horizontal="right" vertical="center" wrapText="1"/>
      <protection locked="0"/>
    </xf>
    <xf numFmtId="49" fontId="52" fillId="20" borderId="39" xfId="60" applyFont="1" applyFill="1">
      <alignment horizontal="right" vertical="center" wrapText="1"/>
      <protection locked="0"/>
    </xf>
    <xf numFmtId="49" fontId="50" fillId="20" borderId="39" xfId="60" applyFont="1" applyFill="1">
      <alignment horizontal="right" vertical="center" wrapText="1"/>
      <protection locked="0"/>
    </xf>
    <xf numFmtId="49" fontId="52" fillId="20" borderId="39" xfId="60" applyFont="1" applyFill="1">
      <alignment horizontal="center" vertical="center" wrapText="1"/>
      <protection locked="0"/>
    </xf>
    <xf numFmtId="0" fontId="54" fillId="0" borderId="39" xfId="0" applyFont="1" applyFill="1" applyAlignment="1">
      <alignment horizontal="center" vertical="center" wrapText="1" shrinkToFit="1"/>
    </xf>
    <xf numFmtId="49" fontId="52" fillId="20" borderId="47" xfId="60" applyFill="1">
      <alignment horizontal="center" vertical="center" wrapText="1"/>
      <protection locked="0"/>
    </xf>
    <xf numFmtId="49" fontId="52" fillId="20" borderId="39" xfId="60" applyFont="1" applyFill="1">
      <alignment horizontal="left" vertical="center" wrapText="1"/>
      <protection locked="0"/>
    </xf>
    <xf numFmtId="49" fontId="52" fillId="0" borderId="59" xfId="60" applyFill="1" applyBorder="1">
      <alignment horizontal="center" vertical="center" wrapText="1"/>
      <protection locked="0"/>
    </xf>
    <xf numFmtId="49" fontId="52" fillId="0" borderId="60" xfId="60" applyFill="1" applyBorder="1">
      <alignment horizontal="center" vertical="center" wrapText="1"/>
      <protection locked="0"/>
    </xf>
    <xf numFmtId="49" fontId="52" fillId="20" borderId="13" xfId="60" applyFont="1" applyFill="1" applyBorder="1">
      <alignment horizontal="center" vertical="center" wrapText="1"/>
      <protection locked="0"/>
    </xf>
    <xf numFmtId="49" fontId="52" fillId="20" borderId="61" xfId="60" applyFill="1" applyBorder="1">
      <alignment horizontal="center" vertical="center" wrapText="1"/>
      <protection locked="0"/>
    </xf>
    <xf numFmtId="10" fontId="52" fillId="20" borderId="39" xfId="60" applyNumberFormat="1" applyFill="1">
      <alignment horizontal="right" vertical="center" wrapText="1"/>
      <protection locked="0"/>
    </xf>
    <xf numFmtId="1" fontId="54" fillId="0" borderId="0" xfId="0" applyFont="1" applyFill="1" applyAlignment="1">
      <alignment horizontal="center" vertical="center" wrapText="1" shrinkToFit="1"/>
    </xf>
    <xf numFmtId="0" fontId="34" fillId="0" borderId="0" xfId="0" applyFont="1" applyFill="1" applyBorder="1" applyAlignment="1">
      <alignment vertical="center" wrapText="1" shrinkToFit="1"/>
    </xf>
    <xf numFmtId="0" fontId="34" fillId="0" borderId="0" xfId="0" applyFont="1" applyFill="1" applyBorder="1" applyAlignment="1">
      <alignment vertical="center" wrapText="1" shrinkToFit="1"/>
    </xf>
    <xf numFmtId="4" fontId="54" fillId="0" borderId="39" xfId="0" applyNumberFormat="1" applyFont="1" applyFill="1" applyAlignment="1">
      <alignment horizontal="center" vertical="center" wrapText="1" shrinkToFit="1"/>
    </xf>
    <xf numFmtId="4" fontId="54" fillId="0" borderId="35" xfId="0" applyNumberFormat="1" applyFont="1" applyFill="1" applyBorder="1" applyAlignment="1">
      <alignment horizontal="center" vertical="center" wrapText="1" shrinkToFit="1"/>
    </xf>
    <xf numFmtId="0" fontId="54" fillId="0" borderId="14" xfId="0" applyFont="1" applyFill="1" applyBorder="1" applyAlignment="1">
      <alignment horizontal="center" vertical="center" wrapText="1" shrinkToFit="1"/>
    </xf>
    <xf numFmtId="3" fontId="54" fillId="0" borderId="31" xfId="0" applyNumberFormat="1" applyFont="1" applyFill="1" applyBorder="1" applyAlignment="1">
      <alignment horizontal="center" vertical="center" wrapText="1" shrinkToFit="1"/>
    </xf>
    <xf numFmtId="0" fontId="54" fillId="0" borderId="13" xfId="0" applyFont="1" applyFill="1" applyBorder="1" applyAlignment="1">
      <alignment horizontal="center" vertical="center" wrapText="1" shrinkToFit="1"/>
    </xf>
    <xf numFmtId="4" fontId="49" fillId="0" borderId="31" xfId="0" applyNumberFormat="1" applyFont="1" applyFill="1" applyBorder="1" applyAlignment="1">
      <alignment horizontal="right" vertical="center" wrapText="1" shrinkToFit="1"/>
    </xf>
    <xf numFmtId="4" fontId="49" fillId="0" borderId="39" xfId="0" applyNumberFormat="1" applyFont="1" applyFill="1" applyAlignment="1">
      <alignment horizontal="right" vertical="center" wrapText="1" shrinkToFit="1"/>
    </xf>
    <xf numFmtId="4" fontId="54" fillId="0" borderId="0" xfId="0" applyNumberFormat="1" applyFont="1" applyFill="1" applyAlignment="1">
      <alignment horizontal="center" vertical="center" wrapText="1" shrinkToFit="1"/>
    </xf>
    <xf numFmtId="2" fontId="54" fillId="0" borderId="39" xfId="0" applyNumberFormat="1" applyFont="1" applyFill="1" applyAlignment="1">
      <alignment horizontal="right" vertical="center" wrapText="1" shrinkToFit="1"/>
    </xf>
    <xf numFmtId="4" fontId="54" fillId="0" borderId="31" xfId="0" applyNumberFormat="1" applyFont="1" applyFill="1" applyBorder="1" applyAlignment="1">
      <alignment horizontal="right" vertical="center" wrapText="1" shrinkToFit="1"/>
    </xf>
    <xf numFmtId="4" fontId="54" fillId="0" borderId="39" xfId="0" applyNumberFormat="1" applyFont="1" applyFill="1" applyAlignment="1">
      <alignment horizontal="right" vertical="center" wrapText="1" shrinkToFit="1"/>
    </xf>
    <xf numFmtId="4" fontId="54" fillId="0" borderId="0" xfId="0" applyNumberFormat="1" applyFont="1" applyFill="1" applyBorder="1" applyAlignment="1">
      <alignment horizontal="right" vertical="center" wrapText="1" shrinkToFit="1"/>
    </xf>
    <xf numFmtId="4" fontId="49" fillId="0" borderId="31" xfId="0" applyNumberFormat="1" applyFont="1" applyFill="1" applyBorder="1" applyAlignment="1">
      <alignment horizontal="right" vertical="center" wrapText="1" shrinkToFit="1"/>
    </xf>
    <xf numFmtId="4" fontId="49" fillId="0" borderId="39" xfId="0" applyNumberFormat="1" applyFont="1" applyFill="1" applyAlignment="1">
      <alignment horizontal="right" vertical="center" wrapText="1" shrinkToFit="1"/>
    </xf>
    <xf numFmtId="4" fontId="49" fillId="20" borderId="31" xfId="0" applyNumberFormat="1" applyFont="1" applyFill="1" applyBorder="1" applyAlignment="1">
      <alignment horizontal="right" vertical="center" wrapText="1" shrinkToFit="1"/>
    </xf>
    <xf numFmtId="4" fontId="49" fillId="20" borderId="39" xfId="0" applyNumberFormat="1" applyFont="1" applyFill="1" applyAlignment="1">
      <alignment horizontal="right" vertical="center" wrapText="1" shrinkToFit="1"/>
    </xf>
    <xf numFmtId="2" fontId="54" fillId="20" borderId="36" xfId="0" applyNumberFormat="1" applyFont="1" applyFill="1" applyBorder="1" applyAlignment="1">
      <alignment horizontal="right" vertical="center" wrapText="1" shrinkToFit="1"/>
    </xf>
    <xf numFmtId="2" fontId="54" fillId="20" borderId="39" xfId="0" applyNumberFormat="1" applyFont="1" applyFill="1" applyAlignment="1">
      <alignment horizontal="right" vertical="center" wrapText="1" shrinkToFit="1"/>
    </xf>
    <xf numFmtId="4" fontId="54" fillId="20" borderId="31" xfId="0" applyNumberFormat="1" applyFont="1" applyFill="1" applyBorder="1" applyAlignment="1">
      <alignment horizontal="right" vertical="center" wrapText="1" shrinkToFit="1"/>
    </xf>
    <xf numFmtId="4" fontId="54" fillId="20" borderId="39" xfId="0" applyNumberFormat="1" applyFont="1" applyFill="1" applyAlignment="1">
      <alignment horizontal="right" vertical="center" wrapText="1" shrinkToFit="1"/>
    </xf>
    <xf numFmtId="0" fontId="54" fillId="20" borderId="39" xfId="0" applyFont="1" applyFill="1" applyAlignment="1">
      <alignment horizontal="center" vertical="center" wrapText="1" shrinkToFit="1"/>
    </xf>
    <xf numFmtId="49" fontId="53" fillId="0" borderId="39" xfId="0" applyFill="1" applyAlignment="1">
      <alignment horizontal="right" vertical="center" wrapText="1"/>
    </xf>
    <xf numFmtId="49" fontId="52" fillId="0" borderId="31" xfId="0" applyFill="1" applyBorder="1" applyAlignment="1">
      <alignment horizontal="center" vertical="center" wrapText="1"/>
    </xf>
    <xf numFmtId="49" fontId="52" fillId="0" borderId="40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5" fillId="20" borderId="14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 applyProtection="1">
      <alignment horizontal="left" vertical="top" wrapText="1"/>
      <protection/>
    </xf>
    <xf numFmtId="0" fontId="51" fillId="0" borderId="62" xfId="0" applyNumberFormat="1" applyFont="1" applyFill="1" applyBorder="1" applyAlignment="1" applyProtection="1">
      <alignment horizontal="center" vertical="center" wrapText="1"/>
      <protection/>
    </xf>
    <xf numFmtId="43" fontId="0" fillId="0" borderId="0" xfId="42" applyNumberFormat="1" applyFont="1" applyAlignment="1">
      <alignment horizontal="center"/>
    </xf>
    <xf numFmtId="49" fontId="50" fillId="20" borderId="39" xfId="0" applyFill="1" applyAlignment="1">
      <alignment horizontal="center" vertical="center" wrapText="1"/>
    </xf>
    <xf numFmtId="49" fontId="52" fillId="0" borderId="39" xfId="0" applyFill="1" applyAlignment="1">
      <alignment horizontal="center" vertical="center" wrapText="1"/>
    </xf>
    <xf numFmtId="49" fontId="53" fillId="0" borderId="31" xfId="0" applyFill="1" applyBorder="1" applyAlignment="1">
      <alignment horizontal="right" vertical="center" wrapText="1"/>
    </xf>
    <xf numFmtId="49" fontId="53" fillId="0" borderId="41" xfId="0" applyFill="1" applyBorder="1" applyAlignment="1">
      <alignment horizontal="right" vertical="center" wrapText="1"/>
    </xf>
    <xf numFmtId="49" fontId="53" fillId="0" borderId="40" xfId="0" applyFill="1" applyBorder="1" applyAlignment="1">
      <alignment horizontal="right" vertical="center" wrapText="1"/>
    </xf>
    <xf numFmtId="49" fontId="51" fillId="20" borderId="39" xfId="0" applyFill="1" applyAlignment="1">
      <alignment horizontal="center" vertical="center" wrapText="1"/>
    </xf>
    <xf numFmtId="0" fontId="38" fillId="0" borderId="0" xfId="0" applyNumberFormat="1" applyFill="1" applyBorder="1" applyAlignment="1" applyProtection="1">
      <alignment horizontal="left"/>
      <protection locked="0"/>
    </xf>
    <xf numFmtId="49" fontId="38" fillId="0" borderId="0" xfId="0" applyFill="1" applyAlignment="1">
      <alignment horizontal="center" vertical="center" wrapText="1"/>
    </xf>
    <xf numFmtId="49" fontId="35" fillId="0" borderId="0" xfId="0" applyFill="1" applyAlignment="1">
      <alignment horizontal="left" vertical="center" wrapText="1"/>
    </xf>
    <xf numFmtId="49" fontId="49" fillId="20" borderId="39" xfId="0" applyFont="1" applyFill="1" applyAlignment="1">
      <alignment horizontal="center" vertical="center" wrapText="1"/>
    </xf>
    <xf numFmtId="49" fontId="51" fillId="0" borderId="39" xfId="0" applyFill="1" applyAlignment="1">
      <alignment horizontal="center" vertical="center" wrapText="1"/>
    </xf>
    <xf numFmtId="0" fontId="53" fillId="0" borderId="31" xfId="0" applyNumberFormat="1" applyFont="1" applyFill="1" applyBorder="1" applyAlignment="1" applyProtection="1">
      <alignment horizontal="right" vertical="center" wrapText="1"/>
      <protection/>
    </xf>
    <xf numFmtId="0" fontId="53" fillId="0" borderId="41" xfId="0" applyNumberFormat="1" applyFont="1" applyFill="1" applyBorder="1" applyAlignment="1" applyProtection="1">
      <alignment horizontal="right" vertical="center" wrapText="1"/>
      <protection/>
    </xf>
    <xf numFmtId="0" fontId="53" fillId="0" borderId="40" xfId="0" applyNumberFormat="1" applyFont="1" applyFill="1" applyBorder="1" applyAlignment="1" applyProtection="1">
      <alignment horizontal="right" vertical="center" wrapText="1"/>
      <protection/>
    </xf>
    <xf numFmtId="49" fontId="56" fillId="20" borderId="39" xfId="0" applyFont="1" applyFill="1" applyAlignment="1">
      <alignment horizontal="center" vertical="center" wrapText="1"/>
    </xf>
    <xf numFmtId="49" fontId="57" fillId="0" borderId="39" xfId="0" applyFont="1" applyFill="1" applyAlignment="1">
      <alignment horizontal="center" vertical="center" wrapText="1"/>
    </xf>
    <xf numFmtId="49" fontId="57" fillId="20" borderId="39" xfId="0" applyFont="1" applyFill="1" applyAlignment="1">
      <alignment horizontal="center" vertical="center" wrapText="1"/>
    </xf>
    <xf numFmtId="49" fontId="59" fillId="0" borderId="39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43" fontId="0" fillId="0" borderId="0" xfId="42" applyNumberFormat="1" applyFont="1" applyFill="1" applyAlignment="1">
      <alignment horizontal="right"/>
    </xf>
    <xf numFmtId="0" fontId="54" fillId="0" borderId="0" xfId="0" applyNumberFormat="1" applyFont="1" applyFill="1" applyBorder="1" applyAlignment="1" applyProtection="1">
      <alignment horizontal="center" vertical="center" wrapText="1"/>
      <protection/>
    </xf>
    <xf numFmtId="0" fontId="49" fillId="0" borderId="63" xfId="0" applyFont="1" applyFill="1" applyBorder="1" applyAlignment="1">
      <alignment horizontal="left" vertical="center" wrapText="1" shrinkToFit="1"/>
    </xf>
    <xf numFmtId="0" fontId="49" fillId="0" borderId="64" xfId="0" applyFont="1" applyFill="1" applyBorder="1" applyAlignment="1">
      <alignment horizontal="left" vertical="center" wrapText="1" shrinkToFit="1"/>
    </xf>
    <xf numFmtId="0" fontId="34" fillId="0" borderId="0" xfId="0" applyFont="1" applyFill="1" applyBorder="1" applyAlignment="1">
      <alignment horizontal="center" vertical="center" wrapText="1" shrinkToFit="1"/>
    </xf>
    <xf numFmtId="0" fontId="34" fillId="0" borderId="0" xfId="0" applyFont="1" applyFill="1" applyBorder="1" applyAlignment="1">
      <alignment horizontal="center" vertical="center" wrapText="1" shrinkToFit="1"/>
    </xf>
    <xf numFmtId="49" fontId="0" fillId="0" borderId="0" xfId="0" applyFont="1" applyFill="1" applyAlignment="1">
      <alignment horizontal="center" vertical="center" wrapText="1"/>
    </xf>
    <xf numFmtId="49" fontId="5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60" fillId="20" borderId="39" xfId="0" applyFont="1" applyFill="1" applyAlignment="1">
      <alignment horizontal="center" vertical="center" wrapText="1"/>
    </xf>
    <xf numFmtId="49" fontId="58" fillId="0" borderId="39" xfId="0" applyFont="1" applyFill="1" applyAlignment="1">
      <alignment horizontal="center" vertical="center" wrapText="1"/>
    </xf>
    <xf numFmtId="0" fontId="49" fillId="20" borderId="39" xfId="0" applyFont="1" applyFill="1" applyAlignment="1">
      <alignment horizontal="center" vertical="center" wrapText="1" shrinkToFit="1"/>
    </xf>
    <xf numFmtId="0" fontId="54" fillId="20" borderId="39" xfId="0" applyFont="1" applyFill="1" applyAlignment="1">
      <alignment horizontal="left" vertical="center" wrapText="1" shrinkToFit="1"/>
    </xf>
    <xf numFmtId="49" fontId="54" fillId="0" borderId="39" xfId="0" applyNumberFormat="1" applyFont="1" applyFill="1" applyAlignment="1">
      <alignment horizontal="center" vertical="center" wrapText="1" shrinkToFit="1"/>
    </xf>
    <xf numFmtId="49" fontId="49" fillId="0" borderId="39" xfId="0" applyNumberFormat="1" applyFont="1" applyFill="1" applyAlignment="1">
      <alignment horizontal="center" vertical="center" wrapText="1" shrinkToFit="1"/>
    </xf>
    <xf numFmtId="49" fontId="49" fillId="20" borderId="39" xfId="0" applyNumberFormat="1" applyFont="1" applyFill="1" applyAlignment="1">
      <alignment horizontal="center" vertical="center" wrapText="1" shrinkToFit="1"/>
    </xf>
    <xf numFmtId="0" fontId="54" fillId="0" borderId="0" xfId="0" applyFont="1" applyFill="1" applyAlignment="1">
      <alignment horizontal="center" vertical="center" wrapText="1" shrinkToFit="1"/>
    </xf>
    <xf numFmtId="0" fontId="43" fillId="0" borderId="0" xfId="60" applyNumberFormat="1" applyFont="1" applyFill="1" applyBorder="1" applyAlignment="1" applyProtection="1">
      <alignment horizontal="center" vertical="top" wrapText="1"/>
      <protection/>
    </xf>
    <xf numFmtId="0" fontId="54" fillId="0" borderId="39" xfId="0" applyFont="1" applyFill="1" applyAlignment="1">
      <alignment horizontal="center" vertical="center" wrapText="1" shrinkToFit="1"/>
    </xf>
    <xf numFmtId="0" fontId="54" fillId="0" borderId="39" xfId="0" applyFont="1" applyFill="1" applyAlignment="1">
      <alignment horizontal="left" vertical="center" wrapText="1" shrinkToFit="1"/>
    </xf>
    <xf numFmtId="0" fontId="54" fillId="0" borderId="0" xfId="0" applyNumberFormat="1" applyFont="1" applyFill="1" applyBorder="1" applyAlignment="1" applyProtection="1">
      <alignment horizontal="left"/>
      <protection locked="0"/>
    </xf>
    <xf numFmtId="0" fontId="49" fillId="0" borderId="39" xfId="0" applyFont="1" applyFill="1" applyAlignment="1">
      <alignment horizontal="center" vertical="center" wrapText="1" shrinkToFit="1"/>
    </xf>
    <xf numFmtId="0" fontId="49" fillId="20" borderId="39" xfId="0" applyFont="1" applyFill="1" applyAlignment="1">
      <alignment horizontal="left" vertical="center" wrapText="1" shrinkToFit="1"/>
    </xf>
    <xf numFmtId="0" fontId="49" fillId="0" borderId="39" xfId="0" applyFont="1" applyFill="1" applyAlignment="1">
      <alignment horizontal="center" vertical="center" wrapText="1" shrinkToFit="1"/>
    </xf>
    <xf numFmtId="0" fontId="52" fillId="0" borderId="39" xfId="60" applyNumberFormat="1" applyFont="1" applyFill="1" applyAlignment="1">
      <alignment horizontal="center" vertical="center" wrapText="1"/>
      <protection locked="0"/>
    </xf>
    <xf numFmtId="0" fontId="58" fillId="20" borderId="39" xfId="60" applyNumberFormat="1" applyFont="1" applyFill="1" applyAlignment="1">
      <alignment horizontal="center" vertical="center" wrapText="1"/>
      <protection locked="0"/>
    </xf>
    <xf numFmtId="0" fontId="52" fillId="20" borderId="39" xfId="60" applyNumberFormat="1" applyFont="1" applyFill="1" applyAlignment="1">
      <alignment horizontal="center" vertical="center" wrapText="1"/>
      <protection locked="0"/>
    </xf>
    <xf numFmtId="0" fontId="38" fillId="0" borderId="0" xfId="60" applyNumberFormat="1" applyFill="1" applyBorder="1" applyAlignment="1" applyProtection="1">
      <alignment horizontal="left"/>
      <protection locked="0"/>
    </xf>
    <xf numFmtId="49" fontId="54" fillId="0" borderId="0" xfId="60" applyFill="1">
      <alignment horizontal="center" vertical="center" wrapText="1"/>
      <protection locked="0"/>
    </xf>
    <xf numFmtId="49" fontId="35" fillId="0" borderId="39" xfId="60" applyFill="1">
      <alignment horizontal="right" vertical="center" wrapText="1"/>
      <protection locked="0"/>
    </xf>
    <xf numFmtId="49" fontId="52" fillId="0" borderId="47" xfId="60" applyFill="1">
      <alignment horizontal="center" vertical="center" wrapText="1"/>
      <protection locked="0"/>
    </xf>
    <xf numFmtId="49" fontId="52" fillId="20" borderId="39" xfId="60" applyFill="1">
      <alignment horizontal="center" vertical="center" wrapText="1"/>
      <protection locked="0"/>
    </xf>
    <xf numFmtId="49" fontId="50" fillId="20" borderId="39" xfId="60" applyFill="1">
      <alignment horizontal="center" vertical="center" wrapText="1"/>
      <protection locked="0"/>
    </xf>
    <xf numFmtId="49" fontId="52" fillId="0" borderId="65" xfId="60" applyFill="1" applyBorder="1">
      <alignment horizontal="center" vertical="center" wrapText="1"/>
      <protection locked="0"/>
    </xf>
    <xf numFmtId="49" fontId="52" fillId="0" borderId="39" xfId="60" applyFill="1">
      <alignment horizontal="center" vertical="center" wrapText="1"/>
      <protection locked="0"/>
    </xf>
    <xf numFmtId="49" fontId="38" fillId="0" borderId="0" xfId="60" applyFill="1">
      <alignment horizontal="left" vertical="top" wrapText="1"/>
      <protection locked="0"/>
    </xf>
    <xf numFmtId="49" fontId="49" fillId="0" borderId="39" xfId="60" applyFont="1" applyFill="1">
      <alignment horizontal="center" vertical="center" wrapText="1"/>
      <protection locked="0"/>
    </xf>
    <xf numFmtId="185" fontId="4" fillId="0" borderId="0" xfId="42" applyNumberFormat="1" applyFont="1" applyFill="1" applyAlignment="1">
      <alignment horizontal="center" vertical="center"/>
    </xf>
    <xf numFmtId="49" fontId="5" fillId="20" borderId="16" xfId="0" applyNumberFormat="1" applyFont="1" applyFill="1" applyBorder="1" applyAlignment="1">
      <alignment horizontal="center" vertical="center" wrapText="1"/>
    </xf>
    <xf numFmtId="0" fontId="5" fillId="20" borderId="66" xfId="0" applyFont="1" applyFill="1" applyBorder="1" applyAlignment="1">
      <alignment horizontal="center" vertical="center" wrapText="1"/>
    </xf>
    <xf numFmtId="0" fontId="5" fillId="20" borderId="18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/>
    </xf>
    <xf numFmtId="0" fontId="5" fillId="20" borderId="16" xfId="0" applyFont="1" applyFill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5" fillId="20" borderId="70" xfId="63" applyFont="1" applyFill="1" applyBorder="1" applyAlignment="1">
      <alignment horizontal="center" vertical="center" wrapText="1"/>
      <protection/>
    </xf>
    <xf numFmtId="0" fontId="35" fillId="20" borderId="71" xfId="63" applyFont="1" applyFill="1" applyBorder="1" applyAlignment="1">
      <alignment horizontal="center" vertical="center" wrapText="1"/>
      <protection/>
    </xf>
    <xf numFmtId="0" fontId="35" fillId="20" borderId="29" xfId="63" applyFont="1" applyFill="1" applyBorder="1" applyAlignment="1">
      <alignment horizontal="center" vertical="center" wrapText="1"/>
      <protection/>
    </xf>
    <xf numFmtId="0" fontId="34" fillId="0" borderId="0" xfId="63" applyFont="1" applyBorder="1" applyAlignment="1">
      <alignment horizontal="center" wrapText="1"/>
      <protection/>
    </xf>
    <xf numFmtId="0" fontId="35" fillId="0" borderId="72" xfId="63" applyFont="1" applyBorder="1" applyAlignment="1">
      <alignment horizontal="center"/>
      <protection/>
    </xf>
    <xf numFmtId="0" fontId="35" fillId="0" borderId="73" xfId="63" applyFont="1" applyBorder="1" applyAlignment="1">
      <alignment horizontal="center"/>
      <protection/>
    </xf>
    <xf numFmtId="0" fontId="35" fillId="0" borderId="74" xfId="63" applyFont="1" applyBorder="1" applyAlignment="1">
      <alignment horizontal="center"/>
      <protection/>
    </xf>
    <xf numFmtId="0" fontId="17" fillId="0" borderId="0" xfId="63" applyFont="1" applyAlignment="1">
      <alignment horizontal="center"/>
      <protection/>
    </xf>
    <xf numFmtId="0" fontId="17" fillId="0" borderId="0" xfId="63" applyAlignment="1">
      <alignment horizontal="center"/>
      <protection/>
    </xf>
    <xf numFmtId="0" fontId="35" fillId="20" borderId="70" xfId="63" applyFont="1" applyFill="1" applyBorder="1" applyAlignment="1">
      <alignment horizontal="center" vertical="center"/>
      <protection/>
    </xf>
    <xf numFmtId="0" fontId="35" fillId="20" borderId="71" xfId="63" applyFont="1" applyFill="1" applyBorder="1" applyAlignment="1">
      <alignment horizontal="center" vertical="center"/>
      <protection/>
    </xf>
    <xf numFmtId="0" fontId="35" fillId="20" borderId="29" xfId="63" applyFont="1" applyFill="1" applyBorder="1" applyAlignment="1">
      <alignment horizontal="center" vertical="center"/>
      <protection/>
    </xf>
    <xf numFmtId="0" fontId="35" fillId="20" borderId="75" xfId="63" applyFont="1" applyFill="1" applyBorder="1" applyAlignment="1">
      <alignment horizontal="center" vertical="center"/>
      <protection/>
    </xf>
    <xf numFmtId="0" fontId="8" fillId="20" borderId="13" xfId="0" applyFont="1" applyFill="1" applyBorder="1" applyAlignment="1">
      <alignment horizontal="center" vertical="center"/>
    </xf>
    <xf numFmtId="0" fontId="8" fillId="20" borderId="13" xfId="0" applyFont="1" applyFill="1" applyBorder="1" applyAlignment="1">
      <alignment horizontal="center" vertical="center" wrapText="1"/>
    </xf>
    <xf numFmtId="0" fontId="8" fillId="20" borderId="22" xfId="0" applyFont="1" applyFill="1" applyBorder="1" applyAlignment="1">
      <alignment horizontal="center" vertical="center" wrapText="1"/>
    </xf>
    <xf numFmtId="0" fontId="8" fillId="20" borderId="27" xfId="0" applyFont="1" applyFill="1" applyBorder="1" applyAlignment="1">
      <alignment horizontal="center" vertical="center" wrapText="1"/>
    </xf>
    <xf numFmtId="0" fontId="8" fillId="20" borderId="28" xfId="0" applyFont="1" applyFill="1" applyBorder="1" applyAlignment="1">
      <alignment horizontal="center" vertical="center" wrapText="1"/>
    </xf>
    <xf numFmtId="0" fontId="8" fillId="20" borderId="14" xfId="0" applyFont="1" applyFill="1" applyBorder="1" applyAlignment="1">
      <alignment horizontal="center" vertical="center" wrapText="1"/>
    </xf>
    <xf numFmtId="0" fontId="8" fillId="20" borderId="16" xfId="0" applyFont="1" applyFill="1" applyBorder="1" applyAlignment="1">
      <alignment horizontal="center" vertical="center" wrapText="1"/>
    </xf>
    <xf numFmtId="0" fontId="8" fillId="20" borderId="22" xfId="0" applyFont="1" applyFill="1" applyBorder="1" applyAlignment="1">
      <alignment horizontal="center" vertical="center"/>
    </xf>
    <xf numFmtId="0" fontId="8" fillId="20" borderId="2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top" wrapText="1"/>
    </xf>
    <xf numFmtId="0" fontId="8" fillId="20" borderId="27" xfId="0" applyFont="1" applyFill="1" applyBorder="1" applyAlignment="1">
      <alignment horizontal="center" vertical="center"/>
    </xf>
    <xf numFmtId="43" fontId="11" fillId="20" borderId="76" xfId="42" applyFont="1" applyFill="1" applyBorder="1" applyAlignment="1">
      <alignment horizontal="center" vertical="center" wrapText="1"/>
    </xf>
    <xf numFmtId="43" fontId="11" fillId="20" borderId="38" xfId="42" applyFont="1" applyFill="1" applyBorder="1" applyAlignment="1">
      <alignment horizontal="center" vertical="center" wrapText="1"/>
    </xf>
    <xf numFmtId="43" fontId="63" fillId="0" borderId="12" xfId="42" applyFont="1" applyBorder="1" applyAlignment="1">
      <alignment horizontal="center" vertical="center"/>
    </xf>
    <xf numFmtId="43" fontId="63" fillId="0" borderId="15" xfId="42" applyFont="1" applyBorder="1" applyAlignment="1">
      <alignment horizontal="center" vertical="center"/>
    </xf>
    <xf numFmtId="43" fontId="63" fillId="0" borderId="54" xfId="42" applyFont="1" applyBorder="1" applyAlignment="1">
      <alignment horizontal="center" vertical="center"/>
    </xf>
    <xf numFmtId="43" fontId="63" fillId="0" borderId="10" xfId="42" applyFont="1" applyBorder="1" applyAlignment="1">
      <alignment horizontal="center" vertical="center"/>
    </xf>
    <xf numFmtId="43" fontId="63" fillId="0" borderId="16" xfId="42" applyFont="1" applyBorder="1" applyAlignment="1">
      <alignment horizontal="center" vertical="center"/>
    </xf>
    <xf numFmtId="43" fontId="63" fillId="0" borderId="14" xfId="42" applyFont="1" applyBorder="1" applyAlignment="1">
      <alignment horizontal="center" vertical="center"/>
    </xf>
    <xf numFmtId="49" fontId="63" fillId="0" borderId="53" xfId="54" applyNumberFormat="1" applyFont="1" applyBorder="1" applyAlignment="1">
      <alignment horizontal="center" vertical="top" wrapText="1"/>
      <protection/>
    </xf>
    <xf numFmtId="49" fontId="63" fillId="0" borderId="56" xfId="54" applyNumberFormat="1" applyFont="1" applyBorder="1" applyAlignment="1">
      <alignment horizontal="center" vertical="top" wrapText="1"/>
      <protection/>
    </xf>
    <xf numFmtId="49" fontId="63" fillId="0" borderId="52" xfId="54" applyNumberFormat="1" applyFont="1" applyBorder="1" applyAlignment="1">
      <alignment horizontal="center" vertical="top" wrapText="1"/>
      <protection/>
    </xf>
    <xf numFmtId="49" fontId="63" fillId="0" borderId="53" xfId="54" applyNumberFormat="1" applyFont="1" applyBorder="1" applyAlignment="1">
      <alignment horizontal="center" vertical="center" wrapText="1"/>
      <protection/>
    </xf>
    <xf numFmtId="0" fontId="63" fillId="0" borderId="56" xfId="54" applyFont="1" applyBorder="1" applyAlignment="1">
      <alignment horizontal="center" vertical="center" wrapText="1"/>
      <protection/>
    </xf>
    <xf numFmtId="0" fontId="63" fillId="0" borderId="52" xfId="54" applyFont="1" applyBorder="1" applyAlignment="1">
      <alignment horizontal="center" vertical="center" wrapText="1"/>
      <protection/>
    </xf>
    <xf numFmtId="43" fontId="63" fillId="0" borderId="53" xfId="42" applyFont="1" applyBorder="1" applyAlignment="1">
      <alignment horizontal="center" vertical="center"/>
    </xf>
    <xf numFmtId="43" fontId="63" fillId="0" borderId="56" xfId="42" applyFont="1" applyBorder="1" applyAlignment="1">
      <alignment horizontal="center" vertical="center"/>
    </xf>
    <xf numFmtId="0" fontId="63" fillId="0" borderId="49" xfId="54" applyFont="1" applyBorder="1" applyAlignment="1">
      <alignment horizontal="center" vertical="center"/>
      <protection/>
    </xf>
    <xf numFmtId="0" fontId="63" fillId="0" borderId="11" xfId="54" applyFont="1" applyBorder="1" applyAlignment="1">
      <alignment horizontal="center" vertical="center"/>
      <protection/>
    </xf>
    <xf numFmtId="0" fontId="63" fillId="0" borderId="77" xfId="54" applyFont="1" applyBorder="1" applyAlignment="1">
      <alignment horizontal="center" vertical="center"/>
      <protection/>
    </xf>
    <xf numFmtId="49" fontId="63" fillId="0" borderId="49" xfId="54" applyNumberFormat="1" applyFont="1" applyBorder="1" applyAlignment="1">
      <alignment horizontal="center" vertical="center"/>
      <protection/>
    </xf>
    <xf numFmtId="49" fontId="63" fillId="0" borderId="11" xfId="54" applyNumberFormat="1" applyFont="1" applyBorder="1" applyAlignment="1">
      <alignment horizontal="center" vertical="center"/>
      <protection/>
    </xf>
    <xf numFmtId="49" fontId="63" fillId="0" borderId="78" xfId="54" applyNumberFormat="1" applyFont="1" applyBorder="1" applyAlignment="1">
      <alignment horizontal="center" vertical="center"/>
      <protection/>
    </xf>
    <xf numFmtId="43" fontId="63" fillId="0" borderId="10" xfId="42" applyFont="1" applyBorder="1" applyAlignment="1">
      <alignment horizontal="center" vertical="center" wrapText="1"/>
    </xf>
    <xf numFmtId="43" fontId="63" fillId="0" borderId="16" xfId="42" applyFont="1" applyBorder="1" applyAlignment="1">
      <alignment horizontal="center" vertical="center" wrapText="1"/>
    </xf>
    <xf numFmtId="43" fontId="63" fillId="0" borderId="14" xfId="42" applyFont="1" applyBorder="1" applyAlignment="1">
      <alignment horizontal="center" vertical="center" wrapText="1"/>
    </xf>
    <xf numFmtId="0" fontId="63" fillId="0" borderId="53" xfId="54" applyFont="1" applyBorder="1" applyAlignment="1">
      <alignment horizontal="center" vertical="center"/>
      <protection/>
    </xf>
    <xf numFmtId="0" fontId="63" fillId="0" borderId="56" xfId="54" applyFont="1" applyBorder="1" applyAlignment="1">
      <alignment horizontal="center" vertical="center"/>
      <protection/>
    </xf>
    <xf numFmtId="49" fontId="63" fillId="0" borderId="53" xfId="54" applyNumberFormat="1" applyFont="1" applyBorder="1" applyAlignment="1">
      <alignment horizontal="center" vertical="center"/>
      <protection/>
    </xf>
    <xf numFmtId="49" fontId="63" fillId="0" borderId="56" xfId="54" applyNumberFormat="1" applyFont="1" applyBorder="1" applyAlignment="1">
      <alignment horizontal="center" vertical="center"/>
      <protection/>
    </xf>
    <xf numFmtId="43" fontId="63" fillId="0" borderId="13" xfId="42" applyFont="1" applyBorder="1" applyAlignment="1">
      <alignment horizontal="center" vertical="center"/>
    </xf>
    <xf numFmtId="49" fontId="63" fillId="0" borderId="52" xfId="54" applyNumberFormat="1" applyFont="1" applyBorder="1" applyAlignment="1">
      <alignment horizontal="center" vertical="center"/>
      <protection/>
    </xf>
    <xf numFmtId="0" fontId="68" fillId="0" borderId="53" xfId="54" applyFont="1" applyBorder="1" applyAlignment="1">
      <alignment horizontal="center" vertical="center" wrapText="1"/>
      <protection/>
    </xf>
    <xf numFmtId="0" fontId="68" fillId="0" borderId="56" xfId="54" applyFont="1" applyBorder="1" applyAlignment="1">
      <alignment horizontal="center" vertical="center" wrapText="1"/>
      <protection/>
    </xf>
    <xf numFmtId="0" fontId="68" fillId="0" borderId="52" xfId="54" applyFont="1" applyBorder="1" applyAlignment="1">
      <alignment horizontal="center" vertical="center" wrapText="1"/>
      <protection/>
    </xf>
    <xf numFmtId="0" fontId="63" fillId="0" borderId="53" xfId="54" applyFont="1" applyBorder="1" applyAlignment="1">
      <alignment horizontal="center" vertical="top" wrapText="1"/>
      <protection/>
    </xf>
    <xf numFmtId="0" fontId="63" fillId="0" borderId="56" xfId="54" applyFont="1" applyBorder="1" applyAlignment="1">
      <alignment horizontal="center" vertical="top" wrapText="1"/>
      <protection/>
    </xf>
    <xf numFmtId="0" fontId="63" fillId="0" borderId="52" xfId="54" applyFont="1" applyBorder="1" applyAlignment="1">
      <alignment horizontal="center" vertical="top" wrapText="1"/>
      <protection/>
    </xf>
    <xf numFmtId="43" fontId="63" fillId="0" borderId="52" xfId="42" applyFont="1" applyBorder="1" applyAlignment="1">
      <alignment horizontal="center" vertical="center"/>
    </xf>
    <xf numFmtId="0" fontId="68" fillId="0" borderId="53" xfId="54" applyFont="1" applyBorder="1" applyAlignment="1">
      <alignment horizontal="center" vertical="top" wrapText="1"/>
      <protection/>
    </xf>
    <xf numFmtId="0" fontId="68" fillId="0" borderId="56" xfId="54" applyFont="1" applyBorder="1" applyAlignment="1">
      <alignment horizontal="center" vertical="top" wrapText="1"/>
      <protection/>
    </xf>
    <xf numFmtId="0" fontId="63" fillId="0" borderId="52" xfId="54" applyFont="1" applyBorder="1" applyAlignment="1">
      <alignment horizontal="center" vertical="center"/>
      <protection/>
    </xf>
    <xf numFmtId="3" fontId="63" fillId="0" borderId="0" xfId="54" applyNumberFormat="1" applyFont="1" applyBorder="1" applyAlignment="1">
      <alignment horizontal="center" vertical="center"/>
      <protection/>
    </xf>
    <xf numFmtId="0" fontId="63" fillId="0" borderId="0" xfId="54" applyFont="1" applyBorder="1" applyAlignment="1">
      <alignment horizontal="center" vertical="center"/>
      <protection/>
    </xf>
    <xf numFmtId="3" fontId="63" fillId="0" borderId="0" xfId="54" applyNumberFormat="1" applyFont="1" applyBorder="1" applyAlignment="1">
      <alignment horizontal="center" vertical="center"/>
      <protection/>
    </xf>
    <xf numFmtId="43" fontId="63" fillId="0" borderId="14" xfId="42" applyFont="1" applyBorder="1" applyAlignment="1">
      <alignment horizontal="center"/>
    </xf>
    <xf numFmtId="43" fontId="63" fillId="0" borderId="10" xfId="42" applyFont="1" applyBorder="1" applyAlignment="1">
      <alignment horizontal="center"/>
    </xf>
    <xf numFmtId="0" fontId="63" fillId="0" borderId="78" xfId="54" applyFont="1" applyBorder="1" applyAlignment="1">
      <alignment horizontal="center" vertical="center"/>
      <protection/>
    </xf>
    <xf numFmtId="49" fontId="63" fillId="0" borderId="56" xfId="54" applyNumberFormat="1" applyFont="1" applyBorder="1" applyAlignment="1">
      <alignment horizontal="center" vertical="center" wrapText="1"/>
      <protection/>
    </xf>
    <xf numFmtId="49" fontId="63" fillId="0" borderId="52" xfId="54" applyNumberFormat="1" applyFont="1" applyBorder="1" applyAlignment="1">
      <alignment horizontal="center" vertical="center" wrapText="1"/>
      <protection/>
    </xf>
    <xf numFmtId="0" fontId="63" fillId="0" borderId="53" xfId="54" applyFont="1" applyBorder="1" applyAlignment="1">
      <alignment vertical="center"/>
      <protection/>
    </xf>
    <xf numFmtId="0" fontId="63" fillId="0" borderId="56" xfId="54" applyFont="1" applyBorder="1" applyAlignment="1">
      <alignment vertical="center"/>
      <protection/>
    </xf>
    <xf numFmtId="43" fontId="63" fillId="0" borderId="16" xfId="42" applyFont="1" applyBorder="1" applyAlignment="1">
      <alignment horizontal="center"/>
    </xf>
    <xf numFmtId="43" fontId="63" fillId="0" borderId="79" xfId="42" applyFont="1" applyBorder="1" applyAlignment="1">
      <alignment horizontal="center" vertical="center"/>
    </xf>
    <xf numFmtId="49" fontId="63" fillId="0" borderId="14" xfId="54" applyNumberFormat="1" applyFont="1" applyBorder="1" applyAlignment="1">
      <alignment vertical="center" wrapText="1"/>
      <protection/>
    </xf>
    <xf numFmtId="0" fontId="63" fillId="0" borderId="10" xfId="54" applyFont="1" applyBorder="1" applyAlignment="1">
      <alignment vertical="center" wrapText="1"/>
      <protection/>
    </xf>
    <xf numFmtId="0" fontId="63" fillId="0" borderId="52" xfId="54" applyFont="1" applyBorder="1" applyAlignment="1">
      <alignment vertical="center"/>
      <protection/>
    </xf>
    <xf numFmtId="49" fontId="63" fillId="0" borderId="0" xfId="54" applyNumberFormat="1" applyFont="1" applyBorder="1" applyAlignment="1">
      <alignment horizontal="center" vertical="top" wrapText="1"/>
      <protection/>
    </xf>
    <xf numFmtId="43" fontId="63" fillId="0" borderId="0" xfId="42" applyFont="1" applyAlignment="1">
      <alignment vertical="center"/>
    </xf>
    <xf numFmtId="0" fontId="11" fillId="20" borderId="53" xfId="54" applyFont="1" applyFill="1" applyBorder="1" applyAlignment="1">
      <alignment horizontal="center" vertical="center"/>
      <protection/>
    </xf>
    <xf numFmtId="0" fontId="11" fillId="20" borderId="52" xfId="54" applyFont="1" applyFill="1" applyBorder="1" applyAlignment="1">
      <alignment horizontal="center" vertical="center"/>
      <protection/>
    </xf>
    <xf numFmtId="0" fontId="11" fillId="20" borderId="53" xfId="54" applyFont="1" applyFill="1" applyBorder="1" applyAlignment="1">
      <alignment horizontal="center" vertical="center" wrapText="1"/>
      <protection/>
    </xf>
    <xf numFmtId="0" fontId="11" fillId="20" borderId="52" xfId="54" applyFont="1" applyFill="1" applyBorder="1" applyAlignment="1">
      <alignment horizontal="center" vertical="center" wrapText="1"/>
      <protection/>
    </xf>
    <xf numFmtId="43" fontId="11" fillId="20" borderId="14" xfId="42" applyFont="1" applyFill="1" applyBorder="1" applyAlignment="1">
      <alignment horizontal="center" vertical="center" wrapText="1"/>
    </xf>
    <xf numFmtId="43" fontId="11" fillId="20" borderId="16" xfId="42" applyFont="1" applyFill="1" applyBorder="1" applyAlignment="1">
      <alignment horizontal="center" vertical="center" wrapText="1"/>
    </xf>
    <xf numFmtId="0" fontId="64" fillId="0" borderId="0" xfId="54" applyFont="1" applyBorder="1" applyAlignment="1">
      <alignment horizontal="center" vertical="center" wrapText="1"/>
      <protection/>
    </xf>
    <xf numFmtId="0" fontId="63" fillId="0" borderId="0" xfId="61" applyFont="1" applyAlignment="1">
      <alignment horizontal="center" vertical="center" wrapText="1"/>
      <protection/>
    </xf>
    <xf numFmtId="0" fontId="61" fillId="0" borderId="0" xfId="54" applyNumberFormat="1" applyFont="1" applyBorder="1" applyAlignment="1">
      <alignment horizontal="left" vertical="center" wrapText="1"/>
      <protection/>
    </xf>
    <xf numFmtId="0" fontId="63" fillId="0" borderId="53" xfId="54" applyNumberFormat="1" applyFont="1" applyBorder="1" applyAlignment="1">
      <alignment horizontal="left" vertical="center" wrapText="1"/>
      <protection/>
    </xf>
    <xf numFmtId="0" fontId="63" fillId="0" borderId="56" xfId="54" applyNumberFormat="1" applyFont="1" applyBorder="1" applyAlignment="1">
      <alignment horizontal="left" vertical="center" wrapText="1"/>
      <protection/>
    </xf>
    <xf numFmtId="0" fontId="63" fillId="0" borderId="52" xfId="54" applyNumberFormat="1" applyFont="1" applyBorder="1" applyAlignment="1">
      <alignment horizontal="left" vertical="center" wrapText="1"/>
      <protection/>
    </xf>
    <xf numFmtId="0" fontId="7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49" fontId="40" fillId="25" borderId="32" xfId="0" applyNumberFormat="1" applyFont="1" applyFill="1" applyBorder="1" applyAlignment="1" applyProtection="1">
      <alignment horizontal="center" vertical="center" wrapText="1"/>
      <protection locked="0"/>
    </xf>
    <xf numFmtId="0" fontId="16" fillId="20" borderId="34" xfId="0" applyFont="1" applyFill="1" applyBorder="1" applyAlignment="1">
      <alignment/>
    </xf>
    <xf numFmtId="0" fontId="16" fillId="20" borderId="36" xfId="0" applyFont="1" applyFill="1" applyBorder="1" applyAlignment="1">
      <alignment/>
    </xf>
    <xf numFmtId="0" fontId="46" fillId="0" borderId="0" xfId="0" applyFont="1" applyAlignment="1">
      <alignment horizontal="center" vertical="center" wrapText="1"/>
    </xf>
    <xf numFmtId="0" fontId="16" fillId="20" borderId="80" xfId="0" applyFont="1" applyFill="1" applyBorder="1" applyAlignment="1">
      <alignment horizontal="center" vertical="center" wrapText="1"/>
    </xf>
    <xf numFmtId="0" fontId="16" fillId="20" borderId="81" xfId="0" applyFont="1" applyFill="1" applyBorder="1" applyAlignment="1">
      <alignment horizontal="center" vertical="center" wrapText="1"/>
    </xf>
    <xf numFmtId="0" fontId="16" fillId="20" borderId="82" xfId="0" applyFont="1" applyFill="1" applyBorder="1" applyAlignment="1">
      <alignment horizontal="center" vertical="center" wrapText="1"/>
    </xf>
    <xf numFmtId="49" fontId="40" fillId="25" borderId="35" xfId="0" applyNumberFormat="1" applyFont="1" applyFill="1" applyBorder="1" applyAlignment="1" applyProtection="1">
      <alignment horizontal="center" vertical="center" wrapText="1"/>
      <protection locked="0"/>
    </xf>
    <xf numFmtId="49" fontId="40" fillId="25" borderId="33" xfId="0" applyNumberFormat="1" applyFont="1" applyFill="1" applyBorder="1" applyAlignment="1" applyProtection="1">
      <alignment horizontal="center" vertical="center" wrapText="1"/>
      <protection locked="0"/>
    </xf>
    <xf numFmtId="49" fontId="40" fillId="25" borderId="5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" fillId="20" borderId="54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0" fontId="1" fillId="20" borderId="14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6" xfId="0" applyFont="1" applyFill="1" applyBorder="1" applyAlignment="1">
      <alignment horizontal="center" vertical="center" wrapText="1"/>
    </xf>
    <xf numFmtId="49" fontId="42" fillId="24" borderId="83" xfId="0" applyNumberFormat="1" applyFont="1" applyFill="1" applyBorder="1" applyAlignment="1" applyProtection="1">
      <alignment horizontal="center" vertical="center" wrapText="1"/>
      <protection locked="0"/>
    </xf>
    <xf numFmtId="49" fontId="42" fillId="24" borderId="84" xfId="0" applyNumberFormat="1" applyFont="1" applyFill="1" applyBorder="1" applyAlignment="1" applyProtection="1">
      <alignment horizontal="center" vertical="center" wrapText="1"/>
      <protection locked="0"/>
    </xf>
    <xf numFmtId="49" fontId="42" fillId="24" borderId="85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4" xfId="62" applyNumberFormat="1" applyFont="1" applyBorder="1" applyAlignment="1">
      <alignment horizontal="center" vertical="center"/>
      <protection/>
    </xf>
    <xf numFmtId="3" fontId="15" fillId="0" borderId="10" xfId="62" applyNumberFormat="1" applyFont="1" applyBorder="1" applyAlignment="1">
      <alignment horizontal="center" vertical="center"/>
      <protection/>
    </xf>
    <xf numFmtId="3" fontId="15" fillId="0" borderId="16" xfId="62" applyNumberFormat="1" applyFont="1" applyBorder="1" applyAlignment="1">
      <alignment horizontal="center" vertical="center"/>
      <protection/>
    </xf>
    <xf numFmtId="43" fontId="15" fillId="20" borderId="14" xfId="42" applyFont="1" applyFill="1" applyBorder="1" applyAlignment="1">
      <alignment horizontal="center" vertical="center" wrapText="1"/>
    </xf>
    <xf numFmtId="43" fontId="15" fillId="20" borderId="16" xfId="42" applyFont="1" applyFill="1" applyBorder="1" applyAlignment="1">
      <alignment horizontal="center" vertical="center" wrapText="1"/>
    </xf>
    <xf numFmtId="0" fontId="15" fillId="20" borderId="14" xfId="62" applyFont="1" applyFill="1" applyBorder="1" applyAlignment="1">
      <alignment horizontal="center" vertical="center" wrapText="1"/>
      <protection/>
    </xf>
    <xf numFmtId="0" fontId="15" fillId="20" borderId="16" xfId="62" applyFont="1" applyFill="1" applyBorder="1" applyAlignment="1">
      <alignment horizontal="center" vertical="center" wrapText="1"/>
      <protection/>
    </xf>
    <xf numFmtId="43" fontId="15" fillId="0" borderId="14" xfId="42" applyFont="1" applyBorder="1" applyAlignment="1">
      <alignment horizontal="center" vertical="center"/>
    </xf>
    <xf numFmtId="43" fontId="15" fillId="0" borderId="10" xfId="42" applyFont="1" applyBorder="1" applyAlignment="1">
      <alignment horizontal="center" vertical="center"/>
    </xf>
    <xf numFmtId="0" fontId="15" fillId="0" borderId="14" xfId="62" applyFont="1" applyBorder="1" applyAlignment="1">
      <alignment horizontal="center"/>
      <protection/>
    </xf>
    <xf numFmtId="0" fontId="15" fillId="0" borderId="10" xfId="62" applyFont="1" applyBorder="1" applyAlignment="1">
      <alignment horizontal="center"/>
      <protection/>
    </xf>
    <xf numFmtId="0" fontId="15" fillId="0" borderId="16" xfId="62" applyFont="1" applyBorder="1" applyAlignment="1">
      <alignment horizontal="center"/>
      <protection/>
    </xf>
    <xf numFmtId="0" fontId="15" fillId="0" borderId="0" xfId="62" applyFont="1" applyAlignment="1">
      <alignment horizontal="center" vertical="center" wrapText="1"/>
      <protection/>
    </xf>
    <xf numFmtId="0" fontId="15" fillId="0" borderId="0" xfId="62" applyFont="1" applyAlignment="1">
      <alignment vertical="center"/>
      <protection/>
    </xf>
    <xf numFmtId="3" fontId="15" fillId="0" borderId="14" xfId="62" applyNumberFormat="1" applyFont="1" applyBorder="1" applyAlignment="1">
      <alignment horizontal="center" vertical="center"/>
      <protection/>
    </xf>
    <xf numFmtId="3" fontId="15" fillId="0" borderId="10" xfId="62" applyNumberFormat="1" applyFont="1" applyBorder="1" applyAlignment="1">
      <alignment horizontal="center" vertical="center"/>
      <protection/>
    </xf>
    <xf numFmtId="43" fontId="15" fillId="0" borderId="14" xfId="42" applyFont="1" applyBorder="1" applyAlignment="1">
      <alignment horizontal="center" vertical="center"/>
    </xf>
    <xf numFmtId="43" fontId="15" fillId="0" borderId="10" xfId="42" applyFont="1" applyBorder="1" applyAlignment="1">
      <alignment horizontal="center" vertical="center"/>
    </xf>
    <xf numFmtId="49" fontId="15" fillId="0" borderId="14" xfId="62" applyNumberFormat="1" applyFont="1" applyBorder="1" applyAlignment="1">
      <alignment horizontal="center" vertical="center" wrapText="1"/>
      <protection/>
    </xf>
    <xf numFmtId="0" fontId="15" fillId="0" borderId="10" xfId="62" applyFont="1" applyBorder="1" applyAlignment="1">
      <alignment horizontal="center" vertical="center" wrapText="1"/>
      <protection/>
    </xf>
    <xf numFmtId="0" fontId="15" fillId="0" borderId="16" xfId="62" applyFont="1" applyBorder="1" applyAlignment="1">
      <alignment horizontal="center" vertical="center" wrapText="1"/>
      <protection/>
    </xf>
    <xf numFmtId="43" fontId="15" fillId="0" borderId="16" xfId="42" applyFont="1" applyBorder="1" applyAlignment="1">
      <alignment horizontal="center" vertical="center"/>
    </xf>
    <xf numFmtId="49" fontId="15" fillId="0" borderId="14" xfId="62" applyNumberFormat="1" applyFont="1" applyBorder="1" applyAlignment="1">
      <alignment horizontal="center" vertical="center"/>
      <protection/>
    </xf>
    <xf numFmtId="49" fontId="15" fillId="0" borderId="10" xfId="62" applyNumberFormat="1" applyFont="1" applyBorder="1" applyAlignment="1">
      <alignment horizontal="center" vertical="center"/>
      <protection/>
    </xf>
    <xf numFmtId="0" fontId="15" fillId="0" borderId="49" xfId="62" applyFont="1" applyBorder="1" applyAlignment="1">
      <alignment horizontal="center" vertical="center"/>
      <protection/>
    </xf>
    <xf numFmtId="0" fontId="15" fillId="0" borderId="11" xfId="62" applyFont="1" applyBorder="1" applyAlignment="1">
      <alignment horizontal="center" vertical="center"/>
      <protection/>
    </xf>
    <xf numFmtId="49" fontId="15" fillId="0" borderId="16" xfId="62" applyNumberFormat="1" applyFont="1" applyBorder="1" applyAlignment="1">
      <alignment horizontal="center" vertical="center" wrapText="1"/>
      <protection/>
    </xf>
    <xf numFmtId="0" fontId="15" fillId="0" borderId="14" xfId="62" applyFont="1" applyBorder="1" applyAlignment="1">
      <alignment horizontal="center" vertical="center"/>
      <protection/>
    </xf>
    <xf numFmtId="0" fontId="15" fillId="0" borderId="16" xfId="62" applyFont="1" applyBorder="1" applyAlignment="1">
      <alignment horizontal="center" vertical="center"/>
      <protection/>
    </xf>
    <xf numFmtId="0" fontId="15" fillId="0" borderId="10" xfId="62" applyFont="1" applyBorder="1" applyAlignment="1">
      <alignment horizontal="center" vertical="center"/>
      <protection/>
    </xf>
    <xf numFmtId="49" fontId="15" fillId="0" borderId="16" xfId="62" applyNumberFormat="1" applyFont="1" applyBorder="1" applyAlignment="1">
      <alignment horizontal="center" vertical="center"/>
      <protection/>
    </xf>
    <xf numFmtId="0" fontId="15" fillId="0" borderId="14" xfId="62" applyFont="1" applyBorder="1" applyAlignment="1">
      <alignment vertical="center"/>
      <protection/>
    </xf>
    <xf numFmtId="0" fontId="15" fillId="0" borderId="10" xfId="62" applyFont="1" applyBorder="1" applyAlignment="1">
      <alignment vertical="center"/>
      <protection/>
    </xf>
    <xf numFmtId="0" fontId="15" fillId="0" borderId="16" xfId="62" applyFont="1" applyBorder="1" applyAlignment="1">
      <alignment vertical="center"/>
      <protection/>
    </xf>
    <xf numFmtId="43" fontId="15" fillId="0" borderId="16" xfId="42" applyFont="1" applyBorder="1" applyAlignment="1">
      <alignment horizontal="center" vertical="center"/>
    </xf>
    <xf numFmtId="180" fontId="15" fillId="0" borderId="14" xfId="42" applyNumberFormat="1" applyFont="1" applyBorder="1" applyAlignment="1">
      <alignment horizontal="center" vertical="center" wrapText="1"/>
    </xf>
    <xf numFmtId="180" fontId="15" fillId="0" borderId="10" xfId="42" applyNumberFormat="1" applyFont="1" applyBorder="1" applyAlignment="1">
      <alignment horizontal="center" vertical="center" wrapText="1"/>
    </xf>
    <xf numFmtId="180" fontId="15" fillId="0" borderId="16" xfId="42" applyNumberFormat="1" applyFont="1" applyBorder="1" applyAlignment="1">
      <alignment horizontal="center" vertical="center" wrapText="1"/>
    </xf>
    <xf numFmtId="49" fontId="15" fillId="0" borderId="49" xfId="62" applyNumberFormat="1" applyFont="1" applyBorder="1" applyAlignment="1">
      <alignment horizontal="center" vertical="center"/>
      <protection/>
    </xf>
    <xf numFmtId="49" fontId="15" fillId="0" borderId="11" xfId="62" applyNumberFormat="1" applyFont="1" applyBorder="1" applyAlignment="1">
      <alignment horizontal="center" vertical="center"/>
      <protection/>
    </xf>
    <xf numFmtId="49" fontId="15" fillId="0" borderId="78" xfId="62" applyNumberFormat="1" applyFont="1" applyBorder="1" applyAlignment="1">
      <alignment horizontal="center" vertical="center"/>
      <protection/>
    </xf>
    <xf numFmtId="180" fontId="15" fillId="20" borderId="14" xfId="62" applyNumberFormat="1" applyFont="1" applyFill="1" applyBorder="1" applyAlignment="1">
      <alignment horizontal="center" vertical="center" wrapText="1"/>
      <protection/>
    </xf>
    <xf numFmtId="180" fontId="15" fillId="20" borderId="16" xfId="62" applyNumberFormat="1" applyFont="1" applyFill="1" applyBorder="1" applyAlignment="1">
      <alignment horizontal="center" vertical="center" wrapText="1"/>
      <protection/>
    </xf>
    <xf numFmtId="0" fontId="15" fillId="20" borderId="14" xfId="62" applyFont="1" applyFill="1" applyBorder="1" applyAlignment="1">
      <alignment horizontal="center" vertical="center"/>
      <protection/>
    </xf>
    <xf numFmtId="0" fontId="15" fillId="20" borderId="16" xfId="62" applyFont="1" applyFill="1" applyBorder="1" applyAlignment="1">
      <alignment horizontal="center" vertical="center"/>
      <protection/>
    </xf>
    <xf numFmtId="0" fontId="15" fillId="0" borderId="14" xfId="62" applyFont="1" applyBorder="1" applyAlignment="1">
      <alignment vertical="center" wrapText="1"/>
      <protection/>
    </xf>
    <xf numFmtId="0" fontId="15" fillId="0" borderId="10" xfId="62" applyFont="1" applyBorder="1" applyAlignment="1">
      <alignment vertical="center" wrapText="1"/>
      <protection/>
    </xf>
    <xf numFmtId="0" fontId="15" fillId="0" borderId="16" xfId="62" applyFont="1" applyBorder="1" applyAlignment="1">
      <alignment vertical="center" wrapText="1"/>
      <protection/>
    </xf>
    <xf numFmtId="0" fontId="6" fillId="0" borderId="14" xfId="62" applyFont="1" applyBorder="1" applyAlignment="1">
      <alignment horizontal="center" vertical="top" wrapText="1"/>
      <protection/>
    </xf>
    <xf numFmtId="0" fontId="6" fillId="0" borderId="10" xfId="62" applyFont="1" applyBorder="1" applyAlignment="1">
      <alignment horizontal="center" vertical="top" wrapText="1"/>
      <protection/>
    </xf>
    <xf numFmtId="0" fontId="6" fillId="0" borderId="16" xfId="62" applyFont="1" applyBorder="1" applyAlignment="1">
      <alignment horizontal="center" vertical="top" wrapText="1"/>
      <protection/>
    </xf>
    <xf numFmtId="0" fontId="15" fillId="0" borderId="14" xfId="62" applyFont="1" applyBorder="1" applyAlignment="1">
      <alignment horizontal="center" vertical="center" wrapText="1"/>
      <protection/>
    </xf>
    <xf numFmtId="0" fontId="15" fillId="0" borderId="78" xfId="62" applyFont="1" applyBorder="1" applyAlignment="1">
      <alignment horizontal="center" vertical="center"/>
      <protection/>
    </xf>
    <xf numFmtId="0" fontId="15" fillId="0" borderId="77" xfId="62" applyFont="1" applyBorder="1" applyAlignment="1">
      <alignment horizontal="center" vertical="center"/>
      <protection/>
    </xf>
    <xf numFmtId="0" fontId="55" fillId="0" borderId="0" xfId="62" applyFont="1" applyBorder="1" applyAlignment="1">
      <alignment horizontal="center" vertical="center" wrapText="1"/>
      <protection/>
    </xf>
    <xf numFmtId="49" fontId="15" fillId="0" borderId="14" xfId="62" applyNumberFormat="1" applyFont="1" applyBorder="1" applyAlignment="1">
      <alignment horizontal="center" vertical="top" wrapText="1"/>
      <protection/>
    </xf>
    <xf numFmtId="49" fontId="15" fillId="0" borderId="16" xfId="62" applyNumberFormat="1" applyFont="1" applyBorder="1" applyAlignment="1">
      <alignment horizontal="center" vertical="top" wrapText="1"/>
      <protection/>
    </xf>
    <xf numFmtId="180" fontId="15" fillId="0" borderId="14" xfId="42" applyNumberFormat="1" applyFont="1" applyBorder="1" applyAlignment="1">
      <alignment horizontal="right" vertical="center"/>
    </xf>
    <xf numFmtId="180" fontId="15" fillId="0" borderId="10" xfId="42" applyNumberFormat="1" applyFont="1" applyBorder="1" applyAlignment="1">
      <alignment horizontal="right" vertical="center"/>
    </xf>
    <xf numFmtId="180" fontId="15" fillId="0" borderId="49" xfId="42" applyNumberFormat="1" applyFont="1" applyBorder="1" applyAlignment="1">
      <alignment vertical="center"/>
    </xf>
    <xf numFmtId="180" fontId="15" fillId="0" borderId="11" xfId="42" applyNumberFormat="1" applyFont="1" applyBorder="1" applyAlignment="1">
      <alignment vertical="center"/>
    </xf>
    <xf numFmtId="180" fontId="15" fillId="0" borderId="78" xfId="42" applyNumberFormat="1" applyFont="1" applyBorder="1" applyAlignment="1">
      <alignment vertical="center"/>
    </xf>
    <xf numFmtId="0" fontId="15" fillId="0" borderId="14" xfId="62" applyFont="1" applyBorder="1" applyAlignment="1">
      <alignment horizontal="center" vertical="center"/>
      <protection/>
    </xf>
    <xf numFmtId="0" fontId="15" fillId="0" borderId="10" xfId="62" applyFont="1" applyBorder="1" applyAlignment="1">
      <alignment horizontal="center" vertical="center"/>
      <protection/>
    </xf>
    <xf numFmtId="3" fontId="15" fillId="0" borderId="16" xfId="62" applyNumberFormat="1" applyFont="1" applyBorder="1" applyAlignment="1">
      <alignment horizontal="center" vertical="center"/>
      <protection/>
    </xf>
    <xf numFmtId="49" fontId="15" fillId="0" borderId="10" xfId="62" applyNumberFormat="1" applyFont="1" applyBorder="1" applyAlignment="1">
      <alignment horizontal="center" vertical="top" wrapText="1"/>
      <protection/>
    </xf>
    <xf numFmtId="180" fontId="15" fillId="0" borderId="16" xfId="42" applyNumberFormat="1" applyFont="1" applyBorder="1" applyAlignment="1">
      <alignment horizontal="right" vertical="center"/>
    </xf>
    <xf numFmtId="180" fontId="15" fillId="0" borderId="14" xfId="42" applyNumberFormat="1" applyFont="1" applyBorder="1" applyAlignment="1">
      <alignment horizontal="center" vertical="center"/>
    </xf>
    <xf numFmtId="180" fontId="15" fillId="0" borderId="16" xfId="42" applyNumberFormat="1" applyFont="1" applyBorder="1" applyAlignment="1">
      <alignment horizontal="center" vertical="center"/>
    </xf>
    <xf numFmtId="49" fontId="15" fillId="0" borderId="10" xfId="62" applyNumberFormat="1" applyFont="1" applyBorder="1" applyAlignment="1">
      <alignment horizontal="center" vertical="center" wrapText="1"/>
      <protection/>
    </xf>
    <xf numFmtId="180" fontId="15" fillId="0" borderId="14" xfId="42" applyNumberFormat="1" applyFont="1" applyBorder="1" applyAlignment="1">
      <alignment vertical="center" wrapText="1"/>
    </xf>
    <xf numFmtId="180" fontId="15" fillId="0" borderId="10" xfId="42" applyNumberFormat="1" applyFont="1" applyBorder="1" applyAlignment="1">
      <alignment vertical="center" wrapText="1"/>
    </xf>
    <xf numFmtId="180" fontId="15" fillId="0" borderId="16" xfId="42" applyNumberFormat="1" applyFont="1" applyBorder="1" applyAlignment="1">
      <alignment vertical="center" wrapText="1"/>
    </xf>
    <xf numFmtId="0" fontId="15" fillId="0" borderId="53" xfId="54" applyNumberFormat="1" applyFont="1" applyBorder="1" applyAlignment="1">
      <alignment horizontal="left" vertical="center" wrapText="1"/>
      <protection/>
    </xf>
    <xf numFmtId="0" fontId="15" fillId="0" borderId="56" xfId="54" applyNumberFormat="1" applyFont="1" applyBorder="1" applyAlignment="1">
      <alignment horizontal="left" vertical="center" wrapText="1"/>
      <protection/>
    </xf>
    <xf numFmtId="0" fontId="15" fillId="0" borderId="52" xfId="54" applyNumberFormat="1" applyFont="1" applyBorder="1" applyAlignment="1">
      <alignment horizontal="left" vertical="center" wrapText="1"/>
      <protection/>
    </xf>
    <xf numFmtId="180" fontId="15" fillId="0" borderId="10" xfId="42" applyNumberFormat="1" applyFont="1" applyBorder="1" applyAlignment="1">
      <alignment horizontal="center" vertical="center"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Normalny 5" xfId="57"/>
    <cellStyle name="Normalny 6" xfId="58"/>
    <cellStyle name="Normalny 6 2" xfId="59"/>
    <cellStyle name="Normalny_dochody 2012" xfId="60"/>
    <cellStyle name="Normalny_Inwestycje 2012" xfId="61"/>
    <cellStyle name="Normalny_realizacja inwestycji wiel.2011" xfId="62"/>
    <cellStyle name="Normalny_widuchowa" xfId="63"/>
    <cellStyle name="Obliczenia" xfId="64"/>
    <cellStyle name="Followed Hyperlink" xfId="65"/>
    <cellStyle name="Percent" xfId="66"/>
    <cellStyle name="Procentowy 2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e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050" y="1447800"/>
          <a:ext cx="5181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 finansowy Zespołu Ekonomioczno-Administarcyjnego Oświaty w  Trzcińsku-Zdroju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 rok 2009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4</xdr:col>
      <xdr:colOff>857250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447800"/>
          <a:ext cx="520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Plan dochodów budżetowych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      - 0 -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-         - 0 -</a:t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4</xdr:col>
      <xdr:colOff>857250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525" y="1447800"/>
          <a:ext cx="5191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Plan wydatków budżetowych:</a:t>
          </a:r>
        </a:p>
      </xdr:txBody>
    </xdr:sp>
    <xdr:clientData/>
  </xdr:twoCellAnchor>
  <xdr:twoCellAnchor>
    <xdr:from>
      <xdr:col>0</xdr:col>
      <xdr:colOff>19050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9050" y="1447800"/>
          <a:ext cx="5181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 finansowy Zespołu Ekonomioczno-Administarcyjnego Oświaty w  Trzcińsku-Zdroju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 rok 2009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4</xdr:col>
      <xdr:colOff>857250</xdr:colOff>
      <xdr:row>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1447800"/>
          <a:ext cx="520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Plan dochodów budżetowych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      - 0 -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-         - 0 -</a:t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4</xdr:col>
      <xdr:colOff>857250</xdr:colOff>
      <xdr:row>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525" y="1447800"/>
          <a:ext cx="5191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Plan wydatków budżetowych: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2"/>
  <sheetViews>
    <sheetView showGridLines="0" workbookViewId="0" topLeftCell="A58">
      <selection activeCell="J121" sqref="J121"/>
    </sheetView>
  </sheetViews>
  <sheetFormatPr defaultColWidth="9.140625" defaultRowHeight="12.75"/>
  <cols>
    <col min="1" max="1" width="2.140625" style="338" customWidth="1"/>
    <col min="2" max="2" width="5.57421875" style="338" customWidth="1"/>
    <col min="3" max="3" width="7.28125" style="338" customWidth="1"/>
    <col min="4" max="4" width="0.9921875" style="338" hidden="1" customWidth="1"/>
    <col min="5" max="5" width="7.57421875" style="338" customWidth="1"/>
    <col min="6" max="6" width="47.7109375" style="338" customWidth="1"/>
    <col min="7" max="7" width="12.57421875" style="338" customWidth="1"/>
    <col min="8" max="8" width="12.00390625" style="338" customWidth="1"/>
    <col min="9" max="9" width="8.8515625" style="340" customWidth="1"/>
    <col min="10" max="10" width="14.421875" style="338" customWidth="1"/>
    <col min="11" max="16384" width="8.00390625" style="338" customWidth="1"/>
  </cols>
  <sheetData>
    <row r="1" spans="6:9" s="342" customFormat="1" ht="27.75" customHeight="1">
      <c r="F1" s="343"/>
      <c r="G1" s="475" t="s">
        <v>594</v>
      </c>
      <c r="H1" s="475"/>
      <c r="I1" s="344"/>
    </row>
    <row r="2" spans="2:9" s="342" customFormat="1" ht="40.5" customHeight="1">
      <c r="B2" s="335"/>
      <c r="C2" s="336"/>
      <c r="D2" s="455" t="s">
        <v>15</v>
      </c>
      <c r="E2" s="455"/>
      <c r="F2" s="455"/>
      <c r="G2" s="455"/>
      <c r="H2" s="337"/>
      <c r="I2" s="344"/>
    </row>
    <row r="3" spans="2:9" ht="34.5" customHeight="1">
      <c r="B3" s="473"/>
      <c r="C3" s="473"/>
      <c r="D3" s="473"/>
      <c r="E3" s="473"/>
      <c r="F3" s="473"/>
      <c r="G3" s="473"/>
      <c r="H3" s="345"/>
      <c r="I3" s="346"/>
    </row>
    <row r="4" spans="2:9" s="339" customFormat="1" ht="33.75" customHeight="1">
      <c r="B4" s="347" t="s">
        <v>392</v>
      </c>
      <c r="C4" s="474" t="s">
        <v>410</v>
      </c>
      <c r="D4" s="474"/>
      <c r="E4" s="347" t="s">
        <v>394</v>
      </c>
      <c r="F4" s="347" t="s">
        <v>474</v>
      </c>
      <c r="G4" s="347" t="s">
        <v>507</v>
      </c>
      <c r="H4" s="347" t="s">
        <v>657</v>
      </c>
      <c r="I4" s="351" t="s">
        <v>531</v>
      </c>
    </row>
    <row r="5" spans="2:9" ht="16.5" customHeight="1">
      <c r="B5" s="365" t="s">
        <v>386</v>
      </c>
      <c r="C5" s="470"/>
      <c r="D5" s="470"/>
      <c r="E5" s="365"/>
      <c r="F5" s="366" t="s">
        <v>324</v>
      </c>
      <c r="G5" s="367" t="s">
        <v>688</v>
      </c>
      <c r="H5" s="368" t="s">
        <v>688</v>
      </c>
      <c r="I5" s="369">
        <f aca="true" t="shared" si="0" ref="I5:I36">H5/G5</f>
        <v>1</v>
      </c>
    </row>
    <row r="6" spans="2:9" ht="16.5" customHeight="1">
      <c r="B6" s="352"/>
      <c r="C6" s="469" t="s">
        <v>326</v>
      </c>
      <c r="D6" s="469"/>
      <c r="E6" s="371"/>
      <c r="F6" s="372" t="s">
        <v>327</v>
      </c>
      <c r="G6" s="373" t="s">
        <v>688</v>
      </c>
      <c r="H6" s="373" t="s">
        <v>688</v>
      </c>
      <c r="I6" s="374">
        <f t="shared" si="0"/>
        <v>1</v>
      </c>
    </row>
    <row r="7" spans="2:9" ht="34.5" customHeight="1">
      <c r="B7" s="358"/>
      <c r="C7" s="468"/>
      <c r="D7" s="468"/>
      <c r="E7" s="353" t="s">
        <v>422</v>
      </c>
      <c r="F7" s="355" t="s">
        <v>595</v>
      </c>
      <c r="G7" s="356" t="s">
        <v>688</v>
      </c>
      <c r="H7" s="356" t="s">
        <v>688</v>
      </c>
      <c r="I7" s="359">
        <f t="shared" si="0"/>
        <v>1</v>
      </c>
    </row>
    <row r="8" spans="2:9" ht="16.5" customHeight="1">
      <c r="B8" s="365" t="s">
        <v>387</v>
      </c>
      <c r="C8" s="470"/>
      <c r="D8" s="470"/>
      <c r="E8" s="365"/>
      <c r="F8" s="366" t="s">
        <v>390</v>
      </c>
      <c r="G8" s="367" t="s">
        <v>306</v>
      </c>
      <c r="H8" s="368" t="s">
        <v>16</v>
      </c>
      <c r="I8" s="369">
        <f t="shared" si="0"/>
        <v>1.2565975</v>
      </c>
    </row>
    <row r="9" spans="2:9" ht="16.5" customHeight="1">
      <c r="B9" s="352"/>
      <c r="C9" s="469" t="s">
        <v>597</v>
      </c>
      <c r="D9" s="469"/>
      <c r="E9" s="371"/>
      <c r="F9" s="372" t="s">
        <v>327</v>
      </c>
      <c r="G9" s="373" t="s">
        <v>306</v>
      </c>
      <c r="H9" s="375" t="s">
        <v>16</v>
      </c>
      <c r="I9" s="374">
        <f t="shared" si="0"/>
        <v>1.2565975</v>
      </c>
    </row>
    <row r="10" spans="2:9" ht="48" customHeight="1">
      <c r="B10" s="358"/>
      <c r="C10" s="468"/>
      <c r="D10" s="468"/>
      <c r="E10" s="353" t="s">
        <v>415</v>
      </c>
      <c r="F10" s="355" t="s">
        <v>598</v>
      </c>
      <c r="G10" s="356" t="s">
        <v>306</v>
      </c>
      <c r="H10" s="360" t="s">
        <v>16</v>
      </c>
      <c r="I10" s="359">
        <f t="shared" si="0"/>
        <v>1.2565975</v>
      </c>
    </row>
    <row r="11" spans="2:9" ht="22.5" customHeight="1">
      <c r="B11" s="365" t="s">
        <v>484</v>
      </c>
      <c r="C11" s="470"/>
      <c r="D11" s="470"/>
      <c r="E11" s="365"/>
      <c r="F11" s="366" t="s">
        <v>544</v>
      </c>
      <c r="G11" s="367" t="s">
        <v>17</v>
      </c>
      <c r="H11" s="368" t="s">
        <v>17</v>
      </c>
      <c r="I11" s="369">
        <f t="shared" si="0"/>
        <v>1</v>
      </c>
    </row>
    <row r="12" spans="2:9" ht="16.5" customHeight="1">
      <c r="B12" s="352"/>
      <c r="C12" s="469" t="s">
        <v>485</v>
      </c>
      <c r="D12" s="469"/>
      <c r="E12" s="371"/>
      <c r="F12" s="372" t="s">
        <v>486</v>
      </c>
      <c r="G12" s="373" t="s">
        <v>17</v>
      </c>
      <c r="H12" s="373" t="s">
        <v>17</v>
      </c>
      <c r="I12" s="374">
        <f t="shared" si="0"/>
        <v>1</v>
      </c>
    </row>
    <row r="13" spans="2:9" ht="44.25" customHeight="1">
      <c r="B13" s="358"/>
      <c r="C13" s="468"/>
      <c r="D13" s="468"/>
      <c r="E13" s="353" t="s">
        <v>599</v>
      </c>
      <c r="F13" s="355" t="s">
        <v>600</v>
      </c>
      <c r="G13" s="356" t="s">
        <v>17</v>
      </c>
      <c r="H13" s="356" t="s">
        <v>17</v>
      </c>
      <c r="I13" s="359">
        <f t="shared" si="0"/>
        <v>1</v>
      </c>
    </row>
    <row r="14" spans="2:9" ht="16.5" customHeight="1">
      <c r="B14" s="365" t="s">
        <v>328</v>
      </c>
      <c r="C14" s="470"/>
      <c r="D14" s="470"/>
      <c r="E14" s="365"/>
      <c r="F14" s="366" t="s">
        <v>329</v>
      </c>
      <c r="G14" s="367" t="s">
        <v>659</v>
      </c>
      <c r="H14" s="368" t="s">
        <v>18</v>
      </c>
      <c r="I14" s="369">
        <f t="shared" si="0"/>
        <v>0.9904247494217424</v>
      </c>
    </row>
    <row r="15" spans="2:9" ht="16.5" customHeight="1">
      <c r="B15" s="352"/>
      <c r="C15" s="469" t="s">
        <v>330</v>
      </c>
      <c r="D15" s="469"/>
      <c r="E15" s="371"/>
      <c r="F15" s="372" t="s">
        <v>331</v>
      </c>
      <c r="G15" s="373" t="s">
        <v>659</v>
      </c>
      <c r="H15" s="375" t="s">
        <v>18</v>
      </c>
      <c r="I15" s="374">
        <f t="shared" si="0"/>
        <v>0.9904247494217424</v>
      </c>
    </row>
    <row r="16" spans="2:9" ht="33.75" customHeight="1">
      <c r="B16" s="358"/>
      <c r="C16" s="468"/>
      <c r="D16" s="468"/>
      <c r="E16" s="353" t="s">
        <v>418</v>
      </c>
      <c r="F16" s="355" t="s">
        <v>602</v>
      </c>
      <c r="G16" s="356" t="s">
        <v>601</v>
      </c>
      <c r="H16" s="356" t="s">
        <v>601</v>
      </c>
      <c r="I16" s="359">
        <f t="shared" si="0"/>
        <v>1</v>
      </c>
    </row>
    <row r="17" spans="2:9" ht="39" customHeight="1">
      <c r="B17" s="358"/>
      <c r="C17" s="468"/>
      <c r="D17" s="468"/>
      <c r="E17" s="353" t="s">
        <v>482</v>
      </c>
      <c r="F17" s="355" t="s">
        <v>204</v>
      </c>
      <c r="G17" s="356" t="s">
        <v>660</v>
      </c>
      <c r="H17" s="360" t="s">
        <v>19</v>
      </c>
      <c r="I17" s="359">
        <f t="shared" si="0"/>
        <v>0.9858391106043329</v>
      </c>
    </row>
    <row r="18" spans="2:9" ht="16.5" customHeight="1">
      <c r="B18" s="365" t="s">
        <v>508</v>
      </c>
      <c r="C18" s="470"/>
      <c r="D18" s="470"/>
      <c r="E18" s="365"/>
      <c r="F18" s="366" t="s">
        <v>509</v>
      </c>
      <c r="G18" s="367" t="s">
        <v>20</v>
      </c>
      <c r="H18" s="368" t="s">
        <v>21</v>
      </c>
      <c r="I18" s="369">
        <f t="shared" si="0"/>
        <v>1.217763021088769</v>
      </c>
    </row>
    <row r="19" spans="2:9" ht="16.5" customHeight="1">
      <c r="B19" s="352"/>
      <c r="C19" s="469" t="s">
        <v>510</v>
      </c>
      <c r="D19" s="469"/>
      <c r="E19" s="371"/>
      <c r="F19" s="372" t="s">
        <v>327</v>
      </c>
      <c r="G19" s="373" t="s">
        <v>20</v>
      </c>
      <c r="H19" s="375" t="s">
        <v>21</v>
      </c>
      <c r="I19" s="374">
        <f t="shared" si="0"/>
        <v>1.217763021088769</v>
      </c>
    </row>
    <row r="20" spans="2:9" ht="42.75" customHeight="1">
      <c r="B20" s="358"/>
      <c r="C20" s="468"/>
      <c r="D20" s="468"/>
      <c r="E20" s="353" t="s">
        <v>22</v>
      </c>
      <c r="F20" s="355" t="s">
        <v>600</v>
      </c>
      <c r="G20" s="356" t="s">
        <v>20</v>
      </c>
      <c r="H20" s="360" t="s">
        <v>21</v>
      </c>
      <c r="I20" s="359">
        <f t="shared" si="0"/>
        <v>1.217763021088769</v>
      </c>
    </row>
    <row r="21" spans="2:9" ht="16.5" customHeight="1">
      <c r="B21" s="365" t="s">
        <v>334</v>
      </c>
      <c r="C21" s="470"/>
      <c r="D21" s="470"/>
      <c r="E21" s="365"/>
      <c r="F21" s="366" t="s">
        <v>336</v>
      </c>
      <c r="G21" s="367" t="s">
        <v>23</v>
      </c>
      <c r="H21" s="376" t="s">
        <v>24</v>
      </c>
      <c r="I21" s="369">
        <f t="shared" si="0"/>
        <v>0.8220848126159875</v>
      </c>
    </row>
    <row r="22" spans="2:9" ht="16.5" customHeight="1">
      <c r="B22" s="352"/>
      <c r="C22" s="469" t="s">
        <v>335</v>
      </c>
      <c r="D22" s="469"/>
      <c r="E22" s="371"/>
      <c r="F22" s="372" t="s">
        <v>337</v>
      </c>
      <c r="G22" s="373" t="s">
        <v>23</v>
      </c>
      <c r="H22" s="375" t="s">
        <v>24</v>
      </c>
      <c r="I22" s="374">
        <f t="shared" si="0"/>
        <v>0.8220848126159875</v>
      </c>
    </row>
    <row r="23" spans="2:9" ht="19.5" customHeight="1">
      <c r="B23" s="358"/>
      <c r="C23" s="468"/>
      <c r="D23" s="468"/>
      <c r="E23" s="353" t="s">
        <v>419</v>
      </c>
      <c r="F23" s="355" t="s">
        <v>407</v>
      </c>
      <c r="G23" s="356" t="s">
        <v>230</v>
      </c>
      <c r="H23" s="361">
        <v>9015.47</v>
      </c>
      <c r="I23" s="359">
        <f t="shared" si="0"/>
        <v>0.6439621428571428</v>
      </c>
    </row>
    <row r="24" spans="2:9" ht="16.5" customHeight="1">
      <c r="B24" s="358"/>
      <c r="C24" s="468"/>
      <c r="D24" s="468"/>
      <c r="E24" s="353" t="s">
        <v>414</v>
      </c>
      <c r="F24" s="355" t="s">
        <v>396</v>
      </c>
      <c r="G24" s="356" t="s">
        <v>603</v>
      </c>
      <c r="H24" s="361" t="s">
        <v>25</v>
      </c>
      <c r="I24" s="359">
        <f t="shared" si="0"/>
        <v>0.599525</v>
      </c>
    </row>
    <row r="25" spans="2:9" ht="45" customHeight="1">
      <c r="B25" s="358"/>
      <c r="C25" s="468"/>
      <c r="D25" s="468"/>
      <c r="E25" s="353" t="s">
        <v>415</v>
      </c>
      <c r="F25" s="355" t="s">
        <v>598</v>
      </c>
      <c r="G25" s="356" t="s">
        <v>26</v>
      </c>
      <c r="H25" s="361">
        <v>249220.56</v>
      </c>
      <c r="I25" s="359">
        <f t="shared" si="0"/>
        <v>0.7688456851633045</v>
      </c>
    </row>
    <row r="26" spans="2:9" ht="28.5" customHeight="1">
      <c r="B26" s="358"/>
      <c r="C26" s="468"/>
      <c r="D26" s="468"/>
      <c r="E26" s="353" t="s">
        <v>462</v>
      </c>
      <c r="F26" s="355" t="s">
        <v>463</v>
      </c>
      <c r="G26" s="356" t="s">
        <v>604</v>
      </c>
      <c r="H26" s="361" t="s">
        <v>607</v>
      </c>
      <c r="I26" s="359">
        <f t="shared" si="0"/>
        <v>0</v>
      </c>
    </row>
    <row r="27" spans="2:9" ht="22.5" customHeight="1">
      <c r="B27" s="358"/>
      <c r="C27" s="468"/>
      <c r="D27" s="468"/>
      <c r="E27" s="353" t="s">
        <v>420</v>
      </c>
      <c r="F27" s="355" t="s">
        <v>605</v>
      </c>
      <c r="G27" s="356" t="s">
        <v>309</v>
      </c>
      <c r="H27" s="361">
        <v>394628.15</v>
      </c>
      <c r="I27" s="359">
        <f t="shared" si="0"/>
        <v>0.8769514444444445</v>
      </c>
    </row>
    <row r="28" spans="2:9" ht="16.5" customHeight="1">
      <c r="B28" s="358"/>
      <c r="C28" s="468"/>
      <c r="D28" s="468"/>
      <c r="E28" s="353" t="s">
        <v>421</v>
      </c>
      <c r="F28" s="355" t="s">
        <v>437</v>
      </c>
      <c r="G28" s="356" t="s">
        <v>641</v>
      </c>
      <c r="H28" s="361">
        <v>10497.48</v>
      </c>
      <c r="I28" s="359">
        <f t="shared" si="0"/>
        <v>0.699832</v>
      </c>
    </row>
    <row r="29" spans="2:9" ht="16.5" customHeight="1">
      <c r="B29" s="358"/>
      <c r="C29" s="468"/>
      <c r="D29" s="468"/>
      <c r="E29" s="353" t="s">
        <v>439</v>
      </c>
      <c r="F29" s="355" t="s">
        <v>440</v>
      </c>
      <c r="G29" s="356" t="s">
        <v>610</v>
      </c>
      <c r="H29" s="361">
        <v>3971.68</v>
      </c>
      <c r="I29" s="359">
        <f t="shared" si="0"/>
        <v>1.1347657142857142</v>
      </c>
    </row>
    <row r="30" spans="2:9" ht="16.5" customHeight="1">
      <c r="B30" s="365" t="s">
        <v>339</v>
      </c>
      <c r="C30" s="470"/>
      <c r="D30" s="470"/>
      <c r="E30" s="365"/>
      <c r="F30" s="366" t="s">
        <v>341</v>
      </c>
      <c r="G30" s="367" t="s">
        <v>608</v>
      </c>
      <c r="H30" s="368" t="s">
        <v>27</v>
      </c>
      <c r="I30" s="369">
        <f t="shared" si="0"/>
        <v>1.147740425531915</v>
      </c>
    </row>
    <row r="31" spans="2:9" ht="16.5" customHeight="1">
      <c r="B31" s="352"/>
      <c r="C31" s="469" t="s">
        <v>340</v>
      </c>
      <c r="D31" s="469"/>
      <c r="E31" s="371"/>
      <c r="F31" s="372" t="s">
        <v>554</v>
      </c>
      <c r="G31" s="373" t="s">
        <v>608</v>
      </c>
      <c r="H31" s="375" t="s">
        <v>27</v>
      </c>
      <c r="I31" s="374">
        <f t="shared" si="0"/>
        <v>1.147740425531915</v>
      </c>
    </row>
    <row r="32" spans="2:9" ht="16.5" customHeight="1">
      <c r="B32" s="358"/>
      <c r="C32" s="468"/>
      <c r="D32" s="468"/>
      <c r="E32" s="353" t="s">
        <v>416</v>
      </c>
      <c r="F32" s="355" t="s">
        <v>395</v>
      </c>
      <c r="G32" s="356" t="s">
        <v>609</v>
      </c>
      <c r="H32" s="360" t="s">
        <v>28</v>
      </c>
      <c r="I32" s="359">
        <f t="shared" si="0"/>
        <v>1.1735950000000002</v>
      </c>
    </row>
    <row r="33" spans="2:9" ht="35.25" customHeight="1">
      <c r="B33" s="358"/>
      <c r="C33" s="468"/>
      <c r="D33" s="468"/>
      <c r="E33" s="353" t="s">
        <v>479</v>
      </c>
      <c r="F33" s="355" t="s">
        <v>480</v>
      </c>
      <c r="G33" s="356" t="s">
        <v>610</v>
      </c>
      <c r="H33" s="360" t="s">
        <v>610</v>
      </c>
      <c r="I33" s="359">
        <f t="shared" si="0"/>
        <v>1</v>
      </c>
    </row>
    <row r="34" spans="2:9" ht="16.5" customHeight="1">
      <c r="B34" s="365" t="s">
        <v>342</v>
      </c>
      <c r="C34" s="470"/>
      <c r="D34" s="470"/>
      <c r="E34" s="365"/>
      <c r="F34" s="366" t="s">
        <v>344</v>
      </c>
      <c r="G34" s="367" t="s">
        <v>29</v>
      </c>
      <c r="H34" s="376" t="s">
        <v>30</v>
      </c>
      <c r="I34" s="369">
        <f t="shared" si="0"/>
        <v>1.0017096109250194</v>
      </c>
    </row>
    <row r="35" spans="2:9" ht="16.5" customHeight="1">
      <c r="B35" s="352"/>
      <c r="C35" s="469" t="s">
        <v>343</v>
      </c>
      <c r="D35" s="469"/>
      <c r="E35" s="371"/>
      <c r="F35" s="372" t="s">
        <v>345</v>
      </c>
      <c r="G35" s="373" t="s">
        <v>611</v>
      </c>
      <c r="H35" s="375" t="s">
        <v>31</v>
      </c>
      <c r="I35" s="374">
        <f t="shared" si="0"/>
        <v>1.0000278026905831</v>
      </c>
    </row>
    <row r="36" spans="2:9" ht="33.75" customHeight="1">
      <c r="B36" s="358"/>
      <c r="C36" s="468"/>
      <c r="D36" s="468"/>
      <c r="E36" s="353" t="s">
        <v>422</v>
      </c>
      <c r="F36" s="355" t="s">
        <v>595</v>
      </c>
      <c r="G36" s="356" t="s">
        <v>611</v>
      </c>
      <c r="H36" s="356" t="s">
        <v>611</v>
      </c>
      <c r="I36" s="359">
        <f t="shared" si="0"/>
        <v>1</v>
      </c>
    </row>
    <row r="37" spans="2:9" ht="33" customHeight="1">
      <c r="B37" s="358"/>
      <c r="C37" s="358"/>
      <c r="D37" s="358"/>
      <c r="E37" s="362" t="s">
        <v>464</v>
      </c>
      <c r="F37" s="355" t="s">
        <v>465</v>
      </c>
      <c r="G37" s="360" t="s">
        <v>607</v>
      </c>
      <c r="H37" s="360" t="s">
        <v>32</v>
      </c>
      <c r="I37" s="462" t="s">
        <v>769</v>
      </c>
    </row>
    <row r="38" spans="2:9" ht="16.5" customHeight="1">
      <c r="B38" s="352"/>
      <c r="C38" s="469" t="s">
        <v>411</v>
      </c>
      <c r="D38" s="469"/>
      <c r="E38" s="371"/>
      <c r="F38" s="372" t="s">
        <v>393</v>
      </c>
      <c r="G38" s="373" t="s">
        <v>612</v>
      </c>
      <c r="H38" s="373" t="s">
        <v>612</v>
      </c>
      <c r="I38" s="374">
        <f aca="true" t="shared" si="1" ref="I38:I68">H38/G38</f>
        <v>1</v>
      </c>
    </row>
    <row r="39" spans="2:9" ht="33" customHeight="1">
      <c r="B39" s="358"/>
      <c r="C39" s="468"/>
      <c r="D39" s="468"/>
      <c r="E39" s="353" t="s">
        <v>418</v>
      </c>
      <c r="F39" s="355" t="s">
        <v>602</v>
      </c>
      <c r="G39" s="356" t="s">
        <v>612</v>
      </c>
      <c r="H39" s="356" t="s">
        <v>612</v>
      </c>
      <c r="I39" s="359">
        <f t="shared" si="1"/>
        <v>1</v>
      </c>
    </row>
    <row r="40" spans="2:9" ht="16.5" customHeight="1">
      <c r="B40" s="352"/>
      <c r="C40" s="469" t="s">
        <v>346</v>
      </c>
      <c r="D40" s="469"/>
      <c r="E40" s="371"/>
      <c r="F40" s="372" t="s">
        <v>240</v>
      </c>
      <c r="G40" s="373" t="s">
        <v>33</v>
      </c>
      <c r="H40" s="375" t="s">
        <v>34</v>
      </c>
      <c r="I40" s="374">
        <f t="shared" si="1"/>
        <v>1.4556976744186048</v>
      </c>
    </row>
    <row r="41" spans="2:9" ht="16.5" customHeight="1">
      <c r="B41" s="358"/>
      <c r="C41" s="468"/>
      <c r="D41" s="468"/>
      <c r="E41" s="353" t="s">
        <v>416</v>
      </c>
      <c r="F41" s="355" t="s">
        <v>395</v>
      </c>
      <c r="G41" s="356" t="s">
        <v>35</v>
      </c>
      <c r="H41" s="360" t="s">
        <v>36</v>
      </c>
      <c r="I41" s="359">
        <f t="shared" si="1"/>
        <v>1.5</v>
      </c>
    </row>
    <row r="42" spans="2:9" ht="16.5" customHeight="1">
      <c r="B42" s="358"/>
      <c r="C42" s="468"/>
      <c r="D42" s="468"/>
      <c r="E42" s="353" t="s">
        <v>439</v>
      </c>
      <c r="F42" s="355" t="s">
        <v>440</v>
      </c>
      <c r="G42" s="356" t="s">
        <v>37</v>
      </c>
      <c r="H42" s="360" t="s">
        <v>38</v>
      </c>
      <c r="I42" s="359">
        <f t="shared" si="1"/>
        <v>1.4289179104477612</v>
      </c>
    </row>
    <row r="43" spans="2:9" ht="22.5" customHeight="1">
      <c r="B43" s="365" t="s">
        <v>347</v>
      </c>
      <c r="C43" s="470"/>
      <c r="D43" s="470"/>
      <c r="E43" s="365"/>
      <c r="F43" s="366" t="s">
        <v>349</v>
      </c>
      <c r="G43" s="367" t="s">
        <v>689</v>
      </c>
      <c r="H43" s="376" t="s">
        <v>39</v>
      </c>
      <c r="I43" s="369">
        <f t="shared" si="1"/>
        <v>0.9999070160608623</v>
      </c>
    </row>
    <row r="44" spans="2:9" ht="21.75" customHeight="1">
      <c r="B44" s="352"/>
      <c r="C44" s="469" t="s">
        <v>348</v>
      </c>
      <c r="D44" s="469"/>
      <c r="E44" s="371"/>
      <c r="F44" s="372" t="s">
        <v>350</v>
      </c>
      <c r="G44" s="373" t="s">
        <v>690</v>
      </c>
      <c r="H44" s="373" t="s">
        <v>690</v>
      </c>
      <c r="I44" s="374">
        <f t="shared" si="1"/>
        <v>1</v>
      </c>
    </row>
    <row r="45" spans="2:9" ht="35.25" customHeight="1">
      <c r="B45" s="358"/>
      <c r="C45" s="468"/>
      <c r="D45" s="468"/>
      <c r="E45" s="353" t="s">
        <v>422</v>
      </c>
      <c r="F45" s="355" t="s">
        <v>595</v>
      </c>
      <c r="G45" s="356" t="s">
        <v>690</v>
      </c>
      <c r="H45" s="356" t="s">
        <v>690</v>
      </c>
      <c r="I45" s="359">
        <f t="shared" si="1"/>
        <v>1</v>
      </c>
    </row>
    <row r="46" spans="2:9" ht="34.5" customHeight="1">
      <c r="B46" s="352"/>
      <c r="C46" s="469" t="s">
        <v>691</v>
      </c>
      <c r="D46" s="469"/>
      <c r="E46" s="371"/>
      <c r="F46" s="372" t="s">
        <v>692</v>
      </c>
      <c r="G46" s="373" t="s">
        <v>233</v>
      </c>
      <c r="H46" s="375" t="s">
        <v>40</v>
      </c>
      <c r="I46" s="374">
        <f t="shared" si="1"/>
        <v>0.9998829787234043</v>
      </c>
    </row>
    <row r="47" spans="2:9" ht="34.5" customHeight="1">
      <c r="B47" s="358"/>
      <c r="C47" s="468"/>
      <c r="D47" s="468"/>
      <c r="E47" s="353" t="s">
        <v>422</v>
      </c>
      <c r="F47" s="355" t="s">
        <v>595</v>
      </c>
      <c r="G47" s="356" t="s">
        <v>233</v>
      </c>
      <c r="H47" s="360" t="s">
        <v>40</v>
      </c>
      <c r="I47" s="359">
        <f t="shared" si="1"/>
        <v>0.9998829787234043</v>
      </c>
    </row>
    <row r="48" spans="2:9" ht="34.5" customHeight="1">
      <c r="B48" s="365" t="s">
        <v>388</v>
      </c>
      <c r="C48" s="470"/>
      <c r="D48" s="470"/>
      <c r="E48" s="365"/>
      <c r="F48" s="366" t="s">
        <v>467</v>
      </c>
      <c r="G48" s="367" t="s">
        <v>41</v>
      </c>
      <c r="H48" s="376" t="s">
        <v>42</v>
      </c>
      <c r="I48" s="369">
        <f t="shared" si="1"/>
        <v>1.0061773320357568</v>
      </c>
    </row>
    <row r="49" spans="2:9" ht="16.5" customHeight="1">
      <c r="B49" s="352"/>
      <c r="C49" s="472" t="s">
        <v>613</v>
      </c>
      <c r="D49" s="472"/>
      <c r="E49" s="354"/>
      <c r="F49" s="355" t="s">
        <v>614</v>
      </c>
      <c r="G49" s="356" t="s">
        <v>43</v>
      </c>
      <c r="H49" s="360" t="s">
        <v>44</v>
      </c>
      <c r="I49" s="357">
        <f t="shared" si="1"/>
        <v>0.8649624060150377</v>
      </c>
    </row>
    <row r="50" spans="2:9" ht="23.25" customHeight="1">
      <c r="B50" s="358"/>
      <c r="C50" s="468"/>
      <c r="D50" s="468"/>
      <c r="E50" s="353" t="s">
        <v>429</v>
      </c>
      <c r="F50" s="355" t="s">
        <v>408</v>
      </c>
      <c r="G50" s="356" t="s">
        <v>604</v>
      </c>
      <c r="H50" s="360" t="s">
        <v>45</v>
      </c>
      <c r="I50" s="359">
        <f t="shared" si="1"/>
        <v>0.833556</v>
      </c>
    </row>
    <row r="51" spans="2:9" ht="16.5" customHeight="1">
      <c r="B51" s="358"/>
      <c r="C51" s="468"/>
      <c r="D51" s="468"/>
      <c r="E51" s="353" t="s">
        <v>417</v>
      </c>
      <c r="F51" s="355" t="s">
        <v>405</v>
      </c>
      <c r="G51" s="356" t="s">
        <v>271</v>
      </c>
      <c r="H51" s="360" t="s">
        <v>46</v>
      </c>
      <c r="I51" s="359">
        <f t="shared" si="1"/>
        <v>1.3556875</v>
      </c>
    </row>
    <row r="52" spans="2:9" ht="32.25" customHeight="1">
      <c r="B52" s="352"/>
      <c r="C52" s="469" t="s">
        <v>617</v>
      </c>
      <c r="D52" s="469"/>
      <c r="E52" s="371"/>
      <c r="F52" s="372" t="s">
        <v>618</v>
      </c>
      <c r="G52" s="373" t="s">
        <v>47</v>
      </c>
      <c r="H52" s="375" t="s">
        <v>48</v>
      </c>
      <c r="I52" s="374">
        <f t="shared" si="1"/>
        <v>1.0550447876195583</v>
      </c>
    </row>
    <row r="53" spans="2:9" ht="16.5" customHeight="1">
      <c r="B53" s="358"/>
      <c r="C53" s="468"/>
      <c r="D53" s="468"/>
      <c r="E53" s="353" t="s">
        <v>425</v>
      </c>
      <c r="F53" s="355" t="s">
        <v>397</v>
      </c>
      <c r="G53" s="356" t="s">
        <v>49</v>
      </c>
      <c r="H53" s="360" t="s">
        <v>50</v>
      </c>
      <c r="I53" s="359">
        <f t="shared" si="1"/>
        <v>1.0784164677804295</v>
      </c>
    </row>
    <row r="54" spans="2:9" ht="16.5" customHeight="1">
      <c r="B54" s="358"/>
      <c r="C54" s="468"/>
      <c r="D54" s="468"/>
      <c r="E54" s="353" t="s">
        <v>426</v>
      </c>
      <c r="F54" s="355" t="s">
        <v>398</v>
      </c>
      <c r="G54" s="356" t="s">
        <v>51</v>
      </c>
      <c r="H54" s="360" t="s">
        <v>52</v>
      </c>
      <c r="I54" s="359">
        <f t="shared" si="1"/>
        <v>1.0424766465777013</v>
      </c>
    </row>
    <row r="55" spans="2:9" ht="16.5" customHeight="1">
      <c r="B55" s="358"/>
      <c r="C55" s="468"/>
      <c r="D55" s="468"/>
      <c r="E55" s="353" t="s">
        <v>427</v>
      </c>
      <c r="F55" s="355" t="s">
        <v>399</v>
      </c>
      <c r="G55" s="356" t="s">
        <v>53</v>
      </c>
      <c r="H55" s="360" t="s">
        <v>54</v>
      </c>
      <c r="I55" s="359">
        <f t="shared" si="1"/>
        <v>1.0054881450488145</v>
      </c>
    </row>
    <row r="56" spans="2:9" ht="16.5" customHeight="1">
      <c r="B56" s="358"/>
      <c r="C56" s="468"/>
      <c r="D56" s="468"/>
      <c r="E56" s="353" t="s">
        <v>428</v>
      </c>
      <c r="F56" s="355" t="s">
        <v>400</v>
      </c>
      <c r="G56" s="356" t="s">
        <v>55</v>
      </c>
      <c r="H56" s="360" t="s">
        <v>56</v>
      </c>
      <c r="I56" s="359">
        <f t="shared" si="1"/>
        <v>0.7862671951503848</v>
      </c>
    </row>
    <row r="57" spans="2:9" ht="16.5" customHeight="1">
      <c r="B57" s="358"/>
      <c r="C57" s="358"/>
      <c r="D57" s="358"/>
      <c r="E57" s="362" t="s">
        <v>436</v>
      </c>
      <c r="F57" s="355" t="s">
        <v>404</v>
      </c>
      <c r="G57" s="360" t="s">
        <v>607</v>
      </c>
      <c r="H57" s="361">
        <v>1498</v>
      </c>
      <c r="I57" s="462" t="s">
        <v>769</v>
      </c>
    </row>
    <row r="58" spans="2:9" ht="16.5" customHeight="1">
      <c r="B58" s="358"/>
      <c r="C58" s="358"/>
      <c r="D58" s="358"/>
      <c r="E58" s="362" t="s">
        <v>414</v>
      </c>
      <c r="F58" s="355" t="s">
        <v>396</v>
      </c>
      <c r="G58" s="360" t="s">
        <v>607</v>
      </c>
      <c r="H58" s="360" t="s">
        <v>57</v>
      </c>
      <c r="I58" s="462" t="s">
        <v>769</v>
      </c>
    </row>
    <row r="59" spans="2:9" ht="16.5" customHeight="1">
      <c r="B59" s="358"/>
      <c r="C59" s="468"/>
      <c r="D59" s="468"/>
      <c r="E59" s="353" t="s">
        <v>417</v>
      </c>
      <c r="F59" s="355" t="s">
        <v>405</v>
      </c>
      <c r="G59" s="356" t="s">
        <v>615</v>
      </c>
      <c r="H59" s="360" t="s">
        <v>58</v>
      </c>
      <c r="I59" s="359">
        <f t="shared" si="1"/>
        <v>0.46432166666666663</v>
      </c>
    </row>
    <row r="60" spans="2:9" ht="35.25" customHeight="1">
      <c r="B60" s="352"/>
      <c r="C60" s="469" t="s">
        <v>620</v>
      </c>
      <c r="D60" s="469"/>
      <c r="E60" s="371"/>
      <c r="F60" s="372" t="s">
        <v>621</v>
      </c>
      <c r="G60" s="373" t="s">
        <v>59</v>
      </c>
      <c r="H60" s="375" t="s">
        <v>60</v>
      </c>
      <c r="I60" s="374">
        <f t="shared" si="1"/>
        <v>1.0016675820516887</v>
      </c>
    </row>
    <row r="61" spans="2:9" ht="16.5" customHeight="1">
      <c r="B61" s="358"/>
      <c r="C61" s="468"/>
      <c r="D61" s="468"/>
      <c r="E61" s="353" t="s">
        <v>425</v>
      </c>
      <c r="F61" s="355" t="s">
        <v>397</v>
      </c>
      <c r="G61" s="356" t="s">
        <v>61</v>
      </c>
      <c r="H61" s="360" t="s">
        <v>62</v>
      </c>
      <c r="I61" s="359">
        <f t="shared" si="1"/>
        <v>0.9556976185751141</v>
      </c>
    </row>
    <row r="62" spans="2:9" ht="16.5" customHeight="1">
      <c r="B62" s="358"/>
      <c r="C62" s="468"/>
      <c r="D62" s="468"/>
      <c r="E62" s="353" t="s">
        <v>426</v>
      </c>
      <c r="F62" s="355" t="s">
        <v>398</v>
      </c>
      <c r="G62" s="356" t="s">
        <v>606</v>
      </c>
      <c r="H62" s="360" t="s">
        <v>63</v>
      </c>
      <c r="I62" s="359">
        <f t="shared" si="1"/>
        <v>0.9983231444444444</v>
      </c>
    </row>
    <row r="63" spans="2:9" ht="16.5" customHeight="1">
      <c r="B63" s="358"/>
      <c r="C63" s="468"/>
      <c r="D63" s="468"/>
      <c r="E63" s="353" t="s">
        <v>427</v>
      </c>
      <c r="F63" s="355" t="s">
        <v>399</v>
      </c>
      <c r="G63" s="356" t="s">
        <v>305</v>
      </c>
      <c r="H63" s="360" t="s">
        <v>64</v>
      </c>
      <c r="I63" s="359">
        <f t="shared" si="1"/>
        <v>1.1803333333333332</v>
      </c>
    </row>
    <row r="64" spans="2:9" ht="16.5" customHeight="1">
      <c r="B64" s="358"/>
      <c r="C64" s="468"/>
      <c r="D64" s="468"/>
      <c r="E64" s="353" t="s">
        <v>428</v>
      </c>
      <c r="F64" s="355" t="s">
        <v>400</v>
      </c>
      <c r="G64" s="356" t="s">
        <v>65</v>
      </c>
      <c r="H64" s="360" t="s">
        <v>66</v>
      </c>
      <c r="I64" s="359">
        <f t="shared" si="1"/>
        <v>1.0604327847830732</v>
      </c>
    </row>
    <row r="65" spans="2:9" ht="16.5" customHeight="1">
      <c r="B65" s="358"/>
      <c r="C65" s="468"/>
      <c r="D65" s="468"/>
      <c r="E65" s="353" t="s">
        <v>430</v>
      </c>
      <c r="F65" s="355" t="s">
        <v>409</v>
      </c>
      <c r="G65" s="356" t="s">
        <v>604</v>
      </c>
      <c r="H65" s="360" t="s">
        <v>67</v>
      </c>
      <c r="I65" s="359">
        <f t="shared" si="1"/>
        <v>0.70352</v>
      </c>
    </row>
    <row r="66" spans="2:9" ht="16.5" customHeight="1">
      <c r="B66" s="358"/>
      <c r="C66" s="468"/>
      <c r="D66" s="468"/>
      <c r="E66" s="353" t="s">
        <v>432</v>
      </c>
      <c r="F66" s="355" t="s">
        <v>402</v>
      </c>
      <c r="G66" s="356" t="s">
        <v>68</v>
      </c>
      <c r="H66" s="360" t="s">
        <v>69</v>
      </c>
      <c r="I66" s="359">
        <f t="shared" si="1"/>
        <v>1.12709375</v>
      </c>
    </row>
    <row r="67" spans="2:9" ht="16.5" customHeight="1">
      <c r="B67" s="358"/>
      <c r="C67" s="468"/>
      <c r="D67" s="468"/>
      <c r="E67" s="353" t="s">
        <v>436</v>
      </c>
      <c r="F67" s="355" t="s">
        <v>404</v>
      </c>
      <c r="G67" s="356" t="s">
        <v>70</v>
      </c>
      <c r="H67" s="360" t="s">
        <v>71</v>
      </c>
      <c r="I67" s="359">
        <f t="shared" si="1"/>
        <v>1.3264815384615383</v>
      </c>
    </row>
    <row r="68" spans="2:9" ht="16.5" customHeight="1">
      <c r="B68" s="358"/>
      <c r="C68" s="468"/>
      <c r="D68" s="468"/>
      <c r="E68" s="353" t="s">
        <v>414</v>
      </c>
      <c r="F68" s="355" t="s">
        <v>396</v>
      </c>
      <c r="G68" s="356" t="s">
        <v>622</v>
      </c>
      <c r="H68" s="360" t="s">
        <v>72</v>
      </c>
      <c r="I68" s="359">
        <f t="shared" si="1"/>
        <v>0.7842666666666668</v>
      </c>
    </row>
    <row r="69" spans="2:9" ht="16.5" customHeight="1">
      <c r="B69" s="358"/>
      <c r="C69" s="468"/>
      <c r="D69" s="468"/>
      <c r="E69" s="353" t="s">
        <v>417</v>
      </c>
      <c r="F69" s="355" t="s">
        <v>405</v>
      </c>
      <c r="G69" s="356" t="s">
        <v>73</v>
      </c>
      <c r="H69" s="360" t="s">
        <v>74</v>
      </c>
      <c r="I69" s="359">
        <f aca="true" t="shared" si="2" ref="I69:I98">H69/G69</f>
        <v>1.3629857853589196</v>
      </c>
    </row>
    <row r="70" spans="2:9" ht="22.5" customHeight="1">
      <c r="B70" s="352"/>
      <c r="C70" s="469" t="s">
        <v>446</v>
      </c>
      <c r="D70" s="469"/>
      <c r="E70" s="371"/>
      <c r="F70" s="372" t="s">
        <v>455</v>
      </c>
      <c r="G70" s="373" t="s">
        <v>75</v>
      </c>
      <c r="H70" s="375" t="s">
        <v>76</v>
      </c>
      <c r="I70" s="374">
        <f t="shared" si="2"/>
        <v>0.9682000808972533</v>
      </c>
    </row>
    <row r="71" spans="2:9" ht="16.5" customHeight="1">
      <c r="B71" s="358"/>
      <c r="C71" s="468"/>
      <c r="D71" s="468"/>
      <c r="E71" s="353" t="s">
        <v>431</v>
      </c>
      <c r="F71" s="355" t="s">
        <v>401</v>
      </c>
      <c r="G71" s="356" t="s">
        <v>641</v>
      </c>
      <c r="H71" s="360" t="s">
        <v>77</v>
      </c>
      <c r="I71" s="359">
        <f t="shared" si="2"/>
        <v>0.8698666666666667</v>
      </c>
    </row>
    <row r="72" spans="2:9" ht="16.5" customHeight="1">
      <c r="B72" s="358"/>
      <c r="C72" s="468"/>
      <c r="D72" s="468"/>
      <c r="E72" s="353" t="s">
        <v>433</v>
      </c>
      <c r="F72" s="355" t="s">
        <v>403</v>
      </c>
      <c r="G72" s="356" t="s">
        <v>78</v>
      </c>
      <c r="H72" s="360" t="s">
        <v>79</v>
      </c>
      <c r="I72" s="359">
        <f t="shared" si="2"/>
        <v>0.9527</v>
      </c>
    </row>
    <row r="73" spans="2:9" ht="16.5" customHeight="1">
      <c r="B73" s="358"/>
      <c r="C73" s="468"/>
      <c r="D73" s="468"/>
      <c r="E73" s="353" t="s">
        <v>434</v>
      </c>
      <c r="F73" s="355" t="s">
        <v>445</v>
      </c>
      <c r="G73" s="356" t="s">
        <v>80</v>
      </c>
      <c r="H73" s="360" t="s">
        <v>80</v>
      </c>
      <c r="I73" s="359">
        <f t="shared" si="2"/>
        <v>1</v>
      </c>
    </row>
    <row r="74" spans="2:9" ht="19.5" customHeight="1">
      <c r="B74" s="358"/>
      <c r="C74" s="468"/>
      <c r="D74" s="468"/>
      <c r="E74" s="353" t="s">
        <v>435</v>
      </c>
      <c r="F74" s="355" t="s">
        <v>466</v>
      </c>
      <c r="G74" s="356" t="s">
        <v>81</v>
      </c>
      <c r="H74" s="360" t="s">
        <v>82</v>
      </c>
      <c r="I74" s="359">
        <f t="shared" si="2"/>
        <v>1.068783185840708</v>
      </c>
    </row>
    <row r="75" spans="2:9" ht="19.5" customHeight="1">
      <c r="B75" s="358"/>
      <c r="C75" s="358"/>
      <c r="D75" s="358"/>
      <c r="E75" s="353" t="s">
        <v>414</v>
      </c>
      <c r="F75" s="355" t="s">
        <v>396</v>
      </c>
      <c r="G75" s="360" t="s">
        <v>607</v>
      </c>
      <c r="H75" s="360" t="s">
        <v>83</v>
      </c>
      <c r="I75" s="462" t="s">
        <v>769</v>
      </c>
    </row>
    <row r="76" spans="2:9" ht="19.5" customHeight="1">
      <c r="B76" s="358"/>
      <c r="C76" s="358"/>
      <c r="D76" s="358"/>
      <c r="E76" s="353" t="s">
        <v>421</v>
      </c>
      <c r="F76" s="355" t="s">
        <v>437</v>
      </c>
      <c r="G76" s="360" t="s">
        <v>607</v>
      </c>
      <c r="H76" s="360" t="s">
        <v>84</v>
      </c>
      <c r="I76" s="462" t="s">
        <v>769</v>
      </c>
    </row>
    <row r="77" spans="2:9" ht="16.5" customHeight="1">
      <c r="B77" s="352"/>
      <c r="C77" s="469" t="s">
        <v>623</v>
      </c>
      <c r="D77" s="469"/>
      <c r="E77" s="371"/>
      <c r="F77" s="372" t="s">
        <v>624</v>
      </c>
      <c r="G77" s="373" t="s">
        <v>85</v>
      </c>
      <c r="H77" s="375" t="s">
        <v>86</v>
      </c>
      <c r="I77" s="385">
        <f t="shared" si="2"/>
        <v>0.9682467096272718</v>
      </c>
    </row>
    <row r="78" spans="2:9" ht="16.5" customHeight="1">
      <c r="B78" s="358"/>
      <c r="C78" s="468"/>
      <c r="D78" s="468"/>
      <c r="E78" s="353" t="s">
        <v>423</v>
      </c>
      <c r="F78" s="355" t="s">
        <v>519</v>
      </c>
      <c r="G78" s="356" t="s">
        <v>87</v>
      </c>
      <c r="H78" s="360" t="s">
        <v>88</v>
      </c>
      <c r="I78" s="359">
        <f t="shared" si="2"/>
        <v>0.9722422644309182</v>
      </c>
    </row>
    <row r="79" spans="2:9" ht="16.5" customHeight="1">
      <c r="B79" s="358"/>
      <c r="C79" s="468"/>
      <c r="D79" s="468"/>
      <c r="E79" s="353" t="s">
        <v>424</v>
      </c>
      <c r="F79" s="355" t="s">
        <v>520</v>
      </c>
      <c r="G79" s="356" t="s">
        <v>625</v>
      </c>
      <c r="H79" s="360" t="s">
        <v>89</v>
      </c>
      <c r="I79" s="359">
        <f t="shared" si="2"/>
        <v>0.400633</v>
      </c>
    </row>
    <row r="80" spans="2:9" ht="16.5" customHeight="1">
      <c r="B80" s="365" t="s">
        <v>355</v>
      </c>
      <c r="C80" s="470"/>
      <c r="D80" s="470"/>
      <c r="E80" s="365"/>
      <c r="F80" s="366" t="s">
        <v>357</v>
      </c>
      <c r="G80" s="367" t="s">
        <v>90</v>
      </c>
      <c r="H80" s="376" t="s">
        <v>91</v>
      </c>
      <c r="I80" s="369">
        <f t="shared" si="2"/>
        <v>1.0013879244194628</v>
      </c>
    </row>
    <row r="81" spans="2:9" ht="19.5" customHeight="1">
      <c r="B81" s="352"/>
      <c r="C81" s="469" t="s">
        <v>626</v>
      </c>
      <c r="D81" s="469"/>
      <c r="E81" s="371"/>
      <c r="F81" s="372" t="s">
        <v>627</v>
      </c>
      <c r="G81" s="373" t="s">
        <v>92</v>
      </c>
      <c r="H81" s="373" t="s">
        <v>92</v>
      </c>
      <c r="I81" s="374">
        <f t="shared" si="2"/>
        <v>1</v>
      </c>
    </row>
    <row r="82" spans="2:9" ht="16.5" customHeight="1">
      <c r="B82" s="358"/>
      <c r="C82" s="471"/>
      <c r="D82" s="468"/>
      <c r="E82" s="353" t="s">
        <v>441</v>
      </c>
      <c r="F82" s="355" t="s">
        <v>406</v>
      </c>
      <c r="G82" s="356" t="s">
        <v>92</v>
      </c>
      <c r="H82" s="356" t="s">
        <v>92</v>
      </c>
      <c r="I82" s="359">
        <f t="shared" si="2"/>
        <v>1</v>
      </c>
    </row>
    <row r="83" spans="2:9" ht="19.5" customHeight="1">
      <c r="B83" s="381"/>
      <c r="C83" s="383" t="s">
        <v>93</v>
      </c>
      <c r="D83" s="384"/>
      <c r="E83" s="370"/>
      <c r="F83" s="380" t="s">
        <v>94</v>
      </c>
      <c r="G83" s="375" t="s">
        <v>607</v>
      </c>
      <c r="H83" s="375" t="s">
        <v>95</v>
      </c>
      <c r="I83" s="463" t="s">
        <v>769</v>
      </c>
    </row>
    <row r="84" spans="2:9" ht="16.5" customHeight="1">
      <c r="B84" s="358"/>
      <c r="C84" s="382"/>
      <c r="D84" s="358"/>
      <c r="E84" s="362" t="s">
        <v>96</v>
      </c>
      <c r="F84" s="363" t="s">
        <v>97</v>
      </c>
      <c r="G84" s="360" t="s">
        <v>607</v>
      </c>
      <c r="H84" s="360" t="s">
        <v>95</v>
      </c>
      <c r="I84" s="462" t="s">
        <v>769</v>
      </c>
    </row>
    <row r="85" spans="2:9" ht="16.5" customHeight="1">
      <c r="B85" s="352"/>
      <c r="C85" s="469" t="s">
        <v>628</v>
      </c>
      <c r="D85" s="469"/>
      <c r="E85" s="371"/>
      <c r="F85" s="372" t="s">
        <v>629</v>
      </c>
      <c r="G85" s="373" t="s">
        <v>98</v>
      </c>
      <c r="H85" s="373" t="s">
        <v>98</v>
      </c>
      <c r="I85" s="374">
        <f t="shared" si="2"/>
        <v>1</v>
      </c>
    </row>
    <row r="86" spans="2:9" ht="16.5" customHeight="1">
      <c r="B86" s="358"/>
      <c r="C86" s="468"/>
      <c r="D86" s="468"/>
      <c r="E86" s="353" t="s">
        <v>441</v>
      </c>
      <c r="F86" s="355" t="s">
        <v>406</v>
      </c>
      <c r="G86" s="356" t="s">
        <v>98</v>
      </c>
      <c r="H86" s="356" t="s">
        <v>98</v>
      </c>
      <c r="I86" s="359">
        <f t="shared" si="2"/>
        <v>1</v>
      </c>
    </row>
    <row r="87" spans="2:9" ht="16.5" customHeight="1">
      <c r="B87" s="352"/>
      <c r="C87" s="469" t="s">
        <v>356</v>
      </c>
      <c r="D87" s="469"/>
      <c r="E87" s="371"/>
      <c r="F87" s="372" t="s">
        <v>630</v>
      </c>
      <c r="G87" s="373" t="s">
        <v>99</v>
      </c>
      <c r="H87" s="375" t="s">
        <v>100</v>
      </c>
      <c r="I87" s="374">
        <f t="shared" si="2"/>
        <v>0.985235528330781</v>
      </c>
    </row>
    <row r="88" spans="2:9" ht="16.5" customHeight="1">
      <c r="B88" s="358"/>
      <c r="C88" s="468"/>
      <c r="D88" s="468"/>
      <c r="E88" s="353" t="s">
        <v>635</v>
      </c>
      <c r="F88" s="355" t="s">
        <v>636</v>
      </c>
      <c r="G88" s="356" t="s">
        <v>639</v>
      </c>
      <c r="H88" s="360" t="s">
        <v>639</v>
      </c>
      <c r="I88" s="359">
        <f t="shared" si="2"/>
        <v>1</v>
      </c>
    </row>
    <row r="89" spans="2:9" ht="16.5" customHeight="1">
      <c r="B89" s="358"/>
      <c r="C89" s="358"/>
      <c r="D89" s="358"/>
      <c r="E89" s="353" t="s">
        <v>414</v>
      </c>
      <c r="F89" s="355" t="s">
        <v>396</v>
      </c>
      <c r="G89" s="360" t="s">
        <v>607</v>
      </c>
      <c r="H89" s="360" t="s">
        <v>57</v>
      </c>
      <c r="I89" s="462" t="s">
        <v>769</v>
      </c>
    </row>
    <row r="90" spans="2:9" ht="16.5" customHeight="1">
      <c r="B90" s="358"/>
      <c r="C90" s="468"/>
      <c r="D90" s="468"/>
      <c r="E90" s="353" t="s">
        <v>421</v>
      </c>
      <c r="F90" s="355" t="s">
        <v>437</v>
      </c>
      <c r="G90" s="356" t="s">
        <v>101</v>
      </c>
      <c r="H90" s="360" t="s">
        <v>102</v>
      </c>
      <c r="I90" s="359">
        <f t="shared" si="2"/>
        <v>1.2151510040160642</v>
      </c>
    </row>
    <row r="91" spans="2:9" ht="16.5" customHeight="1">
      <c r="B91" s="358"/>
      <c r="C91" s="468"/>
      <c r="D91" s="468"/>
      <c r="E91" s="353" t="s">
        <v>439</v>
      </c>
      <c r="F91" s="355" t="s">
        <v>440</v>
      </c>
      <c r="G91" s="356" t="s">
        <v>609</v>
      </c>
      <c r="H91" s="360" t="s">
        <v>103</v>
      </c>
      <c r="I91" s="359">
        <f t="shared" si="2"/>
        <v>0.8410854999999999</v>
      </c>
    </row>
    <row r="92" spans="2:9" ht="16.5" customHeight="1">
      <c r="B92" s="352"/>
      <c r="C92" s="469" t="s">
        <v>633</v>
      </c>
      <c r="D92" s="469"/>
      <c r="E92" s="371"/>
      <c r="F92" s="372" t="s">
        <v>634</v>
      </c>
      <c r="G92" s="373" t="s">
        <v>104</v>
      </c>
      <c r="H92" s="373" t="s">
        <v>104</v>
      </c>
      <c r="I92" s="374">
        <f t="shared" si="2"/>
        <v>1</v>
      </c>
    </row>
    <row r="93" spans="2:9" ht="16.5" customHeight="1">
      <c r="B93" s="358"/>
      <c r="C93" s="468"/>
      <c r="D93" s="468"/>
      <c r="E93" s="353" t="s">
        <v>441</v>
      </c>
      <c r="F93" s="355" t="s">
        <v>406</v>
      </c>
      <c r="G93" s="356" t="s">
        <v>104</v>
      </c>
      <c r="H93" s="356" t="s">
        <v>104</v>
      </c>
      <c r="I93" s="359">
        <f t="shared" si="2"/>
        <v>1</v>
      </c>
    </row>
    <row r="94" spans="2:9" ht="16.5" customHeight="1">
      <c r="B94" s="365" t="s">
        <v>358</v>
      </c>
      <c r="C94" s="470"/>
      <c r="D94" s="470"/>
      <c r="E94" s="365"/>
      <c r="F94" s="366" t="s">
        <v>360</v>
      </c>
      <c r="G94" s="367" t="s">
        <v>105</v>
      </c>
      <c r="H94" s="376" t="s">
        <v>106</v>
      </c>
      <c r="I94" s="369">
        <f t="shared" si="2"/>
        <v>1.194399262672811</v>
      </c>
    </row>
    <row r="95" spans="2:9" ht="16.5" customHeight="1">
      <c r="B95" s="352"/>
      <c r="C95" s="469" t="s">
        <v>359</v>
      </c>
      <c r="D95" s="469"/>
      <c r="E95" s="371"/>
      <c r="F95" s="372" t="s">
        <v>361</v>
      </c>
      <c r="G95" s="373" t="s">
        <v>307</v>
      </c>
      <c r="H95" s="375" t="s">
        <v>107</v>
      </c>
      <c r="I95" s="374">
        <f t="shared" si="2"/>
        <v>0.576709375</v>
      </c>
    </row>
    <row r="96" spans="2:9" ht="16.5" customHeight="1">
      <c r="B96" s="352"/>
      <c r="C96" s="353"/>
      <c r="D96" s="353"/>
      <c r="E96" s="353" t="s">
        <v>414</v>
      </c>
      <c r="F96" s="355" t="s">
        <v>396</v>
      </c>
      <c r="G96" s="360" t="s">
        <v>607</v>
      </c>
      <c r="H96" s="360" t="s">
        <v>108</v>
      </c>
      <c r="I96" s="462" t="s">
        <v>769</v>
      </c>
    </row>
    <row r="97" spans="2:9" ht="16.5" customHeight="1">
      <c r="B97" s="358"/>
      <c r="C97" s="468"/>
      <c r="D97" s="468"/>
      <c r="E97" s="353" t="s">
        <v>416</v>
      </c>
      <c r="F97" s="355" t="s">
        <v>395</v>
      </c>
      <c r="G97" s="356" t="s">
        <v>307</v>
      </c>
      <c r="H97" s="360" t="s">
        <v>109</v>
      </c>
      <c r="I97" s="359">
        <f t="shared" si="2"/>
        <v>0.571834375</v>
      </c>
    </row>
    <row r="98" spans="2:9" ht="16.5" customHeight="1">
      <c r="B98" s="352"/>
      <c r="C98" s="469" t="s">
        <v>362</v>
      </c>
      <c r="D98" s="469"/>
      <c r="E98" s="371"/>
      <c r="F98" s="372" t="s">
        <v>448</v>
      </c>
      <c r="G98" s="373" t="s">
        <v>110</v>
      </c>
      <c r="H98" s="375" t="s">
        <v>111</v>
      </c>
      <c r="I98" s="374">
        <f t="shared" si="2"/>
        <v>1.3058562068965518</v>
      </c>
    </row>
    <row r="99" spans="2:9" ht="16.5" customHeight="1">
      <c r="B99" s="358"/>
      <c r="C99" s="468"/>
      <c r="D99" s="468"/>
      <c r="E99" s="353" t="s">
        <v>416</v>
      </c>
      <c r="F99" s="363" t="s">
        <v>395</v>
      </c>
      <c r="G99" s="356" t="s">
        <v>110</v>
      </c>
      <c r="H99" s="360" t="s">
        <v>111</v>
      </c>
      <c r="I99" s="462" t="s">
        <v>769</v>
      </c>
    </row>
    <row r="100" spans="2:9" ht="16.5" customHeight="1">
      <c r="B100" s="352"/>
      <c r="C100" s="469" t="s">
        <v>363</v>
      </c>
      <c r="D100" s="469"/>
      <c r="E100" s="371"/>
      <c r="F100" s="372" t="s">
        <v>364</v>
      </c>
      <c r="G100" s="373" t="s">
        <v>612</v>
      </c>
      <c r="H100" s="375" t="s">
        <v>112</v>
      </c>
      <c r="I100" s="374">
        <f aca="true" t="shared" si="3" ref="I100:I131">H100/G100</f>
        <v>1.196751111111111</v>
      </c>
    </row>
    <row r="101" spans="2:9" ht="16.5" customHeight="1">
      <c r="B101" s="352"/>
      <c r="C101" s="353"/>
      <c r="D101" s="353"/>
      <c r="E101" s="353" t="s">
        <v>414</v>
      </c>
      <c r="F101" s="355" t="s">
        <v>396</v>
      </c>
      <c r="G101" s="360" t="s">
        <v>607</v>
      </c>
      <c r="H101" s="360" t="s">
        <v>260</v>
      </c>
      <c r="I101" s="462" t="s">
        <v>769</v>
      </c>
    </row>
    <row r="102" spans="2:9" ht="16.5" customHeight="1">
      <c r="B102" s="358"/>
      <c r="C102" s="468"/>
      <c r="D102" s="468"/>
      <c r="E102" s="353" t="s">
        <v>416</v>
      </c>
      <c r="F102" s="355" t="s">
        <v>395</v>
      </c>
      <c r="G102" s="356" t="s">
        <v>612</v>
      </c>
      <c r="H102" s="360" t="s">
        <v>113</v>
      </c>
      <c r="I102" s="359">
        <f t="shared" si="3"/>
        <v>1.1923066666666666</v>
      </c>
    </row>
    <row r="103" spans="2:9" ht="16.5" customHeight="1">
      <c r="B103" s="352"/>
      <c r="C103" s="469" t="s">
        <v>487</v>
      </c>
      <c r="D103" s="469"/>
      <c r="E103" s="371"/>
      <c r="F103" s="372" t="s">
        <v>638</v>
      </c>
      <c r="G103" s="373" t="s">
        <v>616</v>
      </c>
      <c r="H103" s="375" t="s">
        <v>114</v>
      </c>
      <c r="I103" s="374">
        <f t="shared" si="3"/>
        <v>1.3700999999999999</v>
      </c>
    </row>
    <row r="104" spans="2:9" ht="16.5" customHeight="1">
      <c r="B104" s="358"/>
      <c r="C104" s="468"/>
      <c r="D104" s="468"/>
      <c r="E104" s="353" t="s">
        <v>421</v>
      </c>
      <c r="F104" s="355" t="s">
        <v>437</v>
      </c>
      <c r="G104" s="356" t="s">
        <v>639</v>
      </c>
      <c r="H104" s="360" t="s">
        <v>115</v>
      </c>
      <c r="I104" s="359">
        <f t="shared" si="3"/>
        <v>1.30465</v>
      </c>
    </row>
    <row r="105" spans="2:9" ht="16.5" customHeight="1">
      <c r="B105" s="358"/>
      <c r="C105" s="468"/>
      <c r="D105" s="468"/>
      <c r="E105" s="353" t="s">
        <v>439</v>
      </c>
      <c r="F105" s="355" t="s">
        <v>440</v>
      </c>
      <c r="G105" s="356" t="s">
        <v>312</v>
      </c>
      <c r="H105" s="360" t="s">
        <v>116</v>
      </c>
      <c r="I105" s="359">
        <f t="shared" si="3"/>
        <v>1.3864625000000002</v>
      </c>
    </row>
    <row r="106" spans="2:9" ht="16.5" customHeight="1">
      <c r="B106" s="365" t="s">
        <v>443</v>
      </c>
      <c r="C106" s="470"/>
      <c r="D106" s="470"/>
      <c r="E106" s="365"/>
      <c r="F106" s="366" t="s">
        <v>444</v>
      </c>
      <c r="G106" s="367" t="s">
        <v>117</v>
      </c>
      <c r="H106" s="376" t="s">
        <v>118</v>
      </c>
      <c r="I106" s="369">
        <f t="shared" si="3"/>
        <v>0.98055462660686</v>
      </c>
    </row>
    <row r="107" spans="2:9" ht="16.5" customHeight="1">
      <c r="B107" s="352"/>
      <c r="C107" s="469" t="s">
        <v>119</v>
      </c>
      <c r="D107" s="469"/>
      <c r="E107" s="371"/>
      <c r="F107" s="372" t="s">
        <v>120</v>
      </c>
      <c r="G107" s="373" t="s">
        <v>121</v>
      </c>
      <c r="H107" s="373" t="s">
        <v>121</v>
      </c>
      <c r="I107" s="374">
        <f t="shared" si="3"/>
        <v>1</v>
      </c>
    </row>
    <row r="108" spans="2:9" ht="25.5" customHeight="1">
      <c r="B108" s="358"/>
      <c r="C108" s="468"/>
      <c r="D108" s="468"/>
      <c r="E108" s="353" t="s">
        <v>442</v>
      </c>
      <c r="F108" s="355" t="s">
        <v>637</v>
      </c>
      <c r="G108" s="356" t="s">
        <v>121</v>
      </c>
      <c r="H108" s="356" t="s">
        <v>121</v>
      </c>
      <c r="I108" s="359">
        <f t="shared" si="3"/>
        <v>1</v>
      </c>
    </row>
    <row r="109" spans="2:9" ht="33.75" customHeight="1">
      <c r="B109" s="352"/>
      <c r="C109" s="469" t="s">
        <v>449</v>
      </c>
      <c r="D109" s="469"/>
      <c r="E109" s="371"/>
      <c r="F109" s="372" t="s">
        <v>640</v>
      </c>
      <c r="G109" s="373" t="s">
        <v>122</v>
      </c>
      <c r="H109" s="375" t="s">
        <v>123</v>
      </c>
      <c r="I109" s="374">
        <f t="shared" si="3"/>
        <v>0.9921312289780078</v>
      </c>
    </row>
    <row r="110" spans="2:9" ht="21" customHeight="1">
      <c r="B110" s="352"/>
      <c r="C110" s="353"/>
      <c r="D110" s="353"/>
      <c r="E110" s="353" t="s">
        <v>414</v>
      </c>
      <c r="F110" s="355" t="s">
        <v>396</v>
      </c>
      <c r="G110" s="360" t="s">
        <v>607</v>
      </c>
      <c r="H110" s="360" t="s">
        <v>124</v>
      </c>
      <c r="I110" s="462" t="s">
        <v>769</v>
      </c>
    </row>
    <row r="111" spans="2:9" ht="16.5" customHeight="1">
      <c r="B111" s="358"/>
      <c r="C111" s="468"/>
      <c r="D111" s="468"/>
      <c r="E111" s="353" t="s">
        <v>439</v>
      </c>
      <c r="F111" s="355" t="s">
        <v>440</v>
      </c>
      <c r="G111" s="356" t="s">
        <v>272</v>
      </c>
      <c r="H111" s="360" t="s">
        <v>125</v>
      </c>
      <c r="I111" s="359">
        <f t="shared" si="3"/>
        <v>0.9959066666666666</v>
      </c>
    </row>
    <row r="112" spans="2:9" ht="33" customHeight="1">
      <c r="B112" s="358"/>
      <c r="C112" s="468"/>
      <c r="D112" s="468"/>
      <c r="E112" s="353" t="s">
        <v>422</v>
      </c>
      <c r="F112" s="355" t="s">
        <v>595</v>
      </c>
      <c r="G112" s="356" t="s">
        <v>695</v>
      </c>
      <c r="H112" s="360" t="s">
        <v>126</v>
      </c>
      <c r="I112" s="359">
        <f t="shared" si="3"/>
        <v>0.9901582796208531</v>
      </c>
    </row>
    <row r="113" spans="2:9" ht="34.5" customHeight="1">
      <c r="B113" s="358"/>
      <c r="C113" s="468"/>
      <c r="D113" s="468"/>
      <c r="E113" s="353" t="s">
        <v>464</v>
      </c>
      <c r="F113" s="355" t="s">
        <v>465</v>
      </c>
      <c r="G113" s="356" t="s">
        <v>641</v>
      </c>
      <c r="H113" s="360" t="s">
        <v>127</v>
      </c>
      <c r="I113" s="359">
        <f t="shared" si="3"/>
        <v>1.2630173333333332</v>
      </c>
    </row>
    <row r="114" spans="2:9" ht="43.5" customHeight="1">
      <c r="B114" s="352"/>
      <c r="C114" s="469" t="s">
        <v>450</v>
      </c>
      <c r="D114" s="469"/>
      <c r="E114" s="371"/>
      <c r="F114" s="372" t="s">
        <v>642</v>
      </c>
      <c r="G114" s="373" t="s">
        <v>128</v>
      </c>
      <c r="H114" s="375" t="s">
        <v>129</v>
      </c>
      <c r="I114" s="374">
        <f t="shared" si="3"/>
        <v>0.9500613618860706</v>
      </c>
    </row>
    <row r="115" spans="2:9" ht="34.5" customHeight="1">
      <c r="B115" s="358"/>
      <c r="C115" s="468"/>
      <c r="D115" s="468"/>
      <c r="E115" s="353" t="s">
        <v>422</v>
      </c>
      <c r="F115" s="355" t="s">
        <v>595</v>
      </c>
      <c r="G115" s="356" t="s">
        <v>696</v>
      </c>
      <c r="H115" s="360" t="s">
        <v>130</v>
      </c>
      <c r="I115" s="359">
        <f t="shared" si="3"/>
        <v>0.999505585173902</v>
      </c>
    </row>
    <row r="116" spans="2:9" ht="23.25" customHeight="1">
      <c r="B116" s="358"/>
      <c r="C116" s="468"/>
      <c r="D116" s="468"/>
      <c r="E116" s="353" t="s">
        <v>442</v>
      </c>
      <c r="F116" s="355" t="s">
        <v>637</v>
      </c>
      <c r="G116" s="356" t="s">
        <v>131</v>
      </c>
      <c r="H116" s="360" t="s">
        <v>132</v>
      </c>
      <c r="I116" s="359">
        <f t="shared" si="3"/>
        <v>0.9182597869126832</v>
      </c>
    </row>
    <row r="117" spans="2:9" ht="19.5" customHeight="1">
      <c r="B117" s="352"/>
      <c r="C117" s="469" t="s">
        <v>451</v>
      </c>
      <c r="D117" s="469"/>
      <c r="E117" s="371"/>
      <c r="F117" s="372" t="s">
        <v>459</v>
      </c>
      <c r="G117" s="373" t="s">
        <v>133</v>
      </c>
      <c r="H117" s="375" t="s">
        <v>134</v>
      </c>
      <c r="I117" s="374">
        <f t="shared" si="3"/>
        <v>0.8380167045454545</v>
      </c>
    </row>
    <row r="118" spans="2:9" ht="19.5" customHeight="1">
      <c r="B118" s="352"/>
      <c r="C118" s="353"/>
      <c r="D118" s="353"/>
      <c r="E118" s="353" t="s">
        <v>439</v>
      </c>
      <c r="F118" s="355" t="s">
        <v>440</v>
      </c>
      <c r="G118" s="360" t="s">
        <v>607</v>
      </c>
      <c r="H118" s="360" t="s">
        <v>135</v>
      </c>
      <c r="I118" s="462" t="s">
        <v>769</v>
      </c>
    </row>
    <row r="119" spans="2:9" ht="23.25" customHeight="1">
      <c r="B119" s="358"/>
      <c r="C119" s="468"/>
      <c r="D119" s="468"/>
      <c r="E119" s="353" t="s">
        <v>442</v>
      </c>
      <c r="F119" s="355" t="s">
        <v>637</v>
      </c>
      <c r="G119" s="356" t="s">
        <v>133</v>
      </c>
      <c r="H119" s="360" t="s">
        <v>136</v>
      </c>
      <c r="I119" s="359">
        <f t="shared" si="3"/>
        <v>0.8314257954545454</v>
      </c>
    </row>
    <row r="120" spans="2:9" ht="19.5" customHeight="1">
      <c r="B120" s="358"/>
      <c r="C120" s="377" t="s">
        <v>452</v>
      </c>
      <c r="D120" s="379"/>
      <c r="E120" s="377"/>
      <c r="F120" s="380" t="s">
        <v>279</v>
      </c>
      <c r="G120" s="375" t="s">
        <v>607</v>
      </c>
      <c r="H120" s="375" t="s">
        <v>137</v>
      </c>
      <c r="I120" s="464" t="s">
        <v>769</v>
      </c>
    </row>
    <row r="121" spans="2:9" ht="19.5" customHeight="1">
      <c r="B121" s="358"/>
      <c r="C121" s="358"/>
      <c r="D121" s="358"/>
      <c r="E121" s="353" t="s">
        <v>439</v>
      </c>
      <c r="F121" s="355" t="s">
        <v>440</v>
      </c>
      <c r="G121" s="360" t="s">
        <v>607</v>
      </c>
      <c r="H121" s="360" t="s">
        <v>137</v>
      </c>
      <c r="I121" s="462" t="s">
        <v>769</v>
      </c>
    </row>
    <row r="122" spans="2:9" ht="16.5" customHeight="1">
      <c r="B122" s="352"/>
      <c r="C122" s="469" t="s">
        <v>643</v>
      </c>
      <c r="D122" s="469"/>
      <c r="E122" s="371"/>
      <c r="F122" s="372" t="s">
        <v>644</v>
      </c>
      <c r="G122" s="373" t="s">
        <v>138</v>
      </c>
      <c r="H122" s="375" t="s">
        <v>139</v>
      </c>
      <c r="I122" s="374">
        <f t="shared" si="3"/>
        <v>0.9671173526844787</v>
      </c>
    </row>
    <row r="123" spans="2:9" ht="16.5" customHeight="1">
      <c r="B123" s="352"/>
      <c r="C123" s="353"/>
      <c r="D123" s="353"/>
      <c r="E123" s="353" t="s">
        <v>439</v>
      </c>
      <c r="F123" s="355" t="s">
        <v>440</v>
      </c>
      <c r="G123" s="360" t="s">
        <v>607</v>
      </c>
      <c r="H123" s="360" t="s">
        <v>140</v>
      </c>
      <c r="I123" s="462" t="s">
        <v>769</v>
      </c>
    </row>
    <row r="124" spans="2:9" ht="24.75" customHeight="1">
      <c r="B124" s="358"/>
      <c r="C124" s="468"/>
      <c r="D124" s="468"/>
      <c r="E124" s="353" t="s">
        <v>442</v>
      </c>
      <c r="F124" s="355" t="s">
        <v>637</v>
      </c>
      <c r="G124" s="356" t="s">
        <v>138</v>
      </c>
      <c r="H124" s="360" t="s">
        <v>141</v>
      </c>
      <c r="I124" s="359">
        <f t="shared" si="3"/>
        <v>0.9659567766547481</v>
      </c>
    </row>
    <row r="125" spans="2:9" ht="16.5" customHeight="1">
      <c r="B125" s="352"/>
      <c r="C125" s="469" t="s">
        <v>453</v>
      </c>
      <c r="D125" s="469"/>
      <c r="E125" s="371"/>
      <c r="F125" s="372" t="s">
        <v>368</v>
      </c>
      <c r="G125" s="373" t="s">
        <v>142</v>
      </c>
      <c r="H125" s="375" t="s">
        <v>143</v>
      </c>
      <c r="I125" s="374">
        <f t="shared" si="3"/>
        <v>0.9952352436926076</v>
      </c>
    </row>
    <row r="126" spans="2:9" ht="16.5" customHeight="1">
      <c r="B126" s="358"/>
      <c r="C126" s="468"/>
      <c r="D126" s="468"/>
      <c r="E126" s="353" t="s">
        <v>416</v>
      </c>
      <c r="F126" s="355" t="s">
        <v>395</v>
      </c>
      <c r="G126" s="356" t="s">
        <v>645</v>
      </c>
      <c r="H126" s="360" t="s">
        <v>144</v>
      </c>
      <c r="I126" s="359">
        <f t="shared" si="3"/>
        <v>1.1676333333333333</v>
      </c>
    </row>
    <row r="127" spans="2:9" ht="16.5" customHeight="1">
      <c r="B127" s="358"/>
      <c r="C127" s="468"/>
      <c r="D127" s="468"/>
      <c r="E127" s="353" t="s">
        <v>439</v>
      </c>
      <c r="F127" s="355" t="s">
        <v>440</v>
      </c>
      <c r="G127" s="356" t="s">
        <v>641</v>
      </c>
      <c r="H127" s="360" t="s">
        <v>145</v>
      </c>
      <c r="I127" s="359">
        <f t="shared" si="3"/>
        <v>1.0911193333333333</v>
      </c>
    </row>
    <row r="128" spans="2:9" ht="22.5" customHeight="1">
      <c r="B128" s="358"/>
      <c r="C128" s="468"/>
      <c r="D128" s="468"/>
      <c r="E128" s="353" t="s">
        <v>442</v>
      </c>
      <c r="F128" s="355" t="s">
        <v>637</v>
      </c>
      <c r="G128" s="356" t="s">
        <v>146</v>
      </c>
      <c r="H128" s="360" t="s">
        <v>147</v>
      </c>
      <c r="I128" s="359">
        <f t="shared" si="3"/>
        <v>0.9692862057994391</v>
      </c>
    </row>
    <row r="129" spans="2:9" ht="16.5" customHeight="1">
      <c r="B129" s="352"/>
      <c r="C129" s="469" t="s">
        <v>454</v>
      </c>
      <c r="D129" s="469"/>
      <c r="E129" s="371"/>
      <c r="F129" s="372" t="s">
        <v>327</v>
      </c>
      <c r="G129" s="373" t="s">
        <v>148</v>
      </c>
      <c r="H129" s="375" t="s">
        <v>148</v>
      </c>
      <c r="I129" s="374">
        <f t="shared" si="3"/>
        <v>1</v>
      </c>
    </row>
    <row r="130" spans="2:9" ht="30" customHeight="1">
      <c r="B130" s="358"/>
      <c r="C130" s="468"/>
      <c r="D130" s="468"/>
      <c r="E130" s="353" t="s">
        <v>422</v>
      </c>
      <c r="F130" s="355" t="s">
        <v>595</v>
      </c>
      <c r="G130" s="356" t="s">
        <v>632</v>
      </c>
      <c r="H130" s="360" t="s">
        <v>632</v>
      </c>
      <c r="I130" s="359">
        <f t="shared" si="3"/>
        <v>1</v>
      </c>
    </row>
    <row r="131" spans="2:9" ht="19.5" customHeight="1">
      <c r="B131" s="358"/>
      <c r="C131" s="468"/>
      <c r="D131" s="468"/>
      <c r="E131" s="353" t="s">
        <v>442</v>
      </c>
      <c r="F131" s="355" t="s">
        <v>637</v>
      </c>
      <c r="G131" s="356" t="s">
        <v>226</v>
      </c>
      <c r="H131" s="360" t="s">
        <v>226</v>
      </c>
      <c r="I131" s="359">
        <f t="shared" si="3"/>
        <v>1</v>
      </c>
    </row>
    <row r="132" spans="2:9" ht="16.5" customHeight="1">
      <c r="B132" s="365" t="s">
        <v>516</v>
      </c>
      <c r="C132" s="470"/>
      <c r="D132" s="470"/>
      <c r="E132" s="365"/>
      <c r="F132" s="366" t="s">
        <v>512</v>
      </c>
      <c r="G132" s="367" t="s">
        <v>661</v>
      </c>
      <c r="H132" s="368" t="s">
        <v>149</v>
      </c>
      <c r="I132" s="369">
        <f aca="true" t="shared" si="4" ref="I132:I163">H132/G132</f>
        <v>0.9920886012438276</v>
      </c>
    </row>
    <row r="133" spans="2:9" ht="16.5" customHeight="1">
      <c r="B133" s="352"/>
      <c r="C133" s="469" t="s">
        <v>513</v>
      </c>
      <c r="D133" s="469"/>
      <c r="E133" s="371"/>
      <c r="F133" s="372" t="s">
        <v>327</v>
      </c>
      <c r="G133" s="373" t="s">
        <v>661</v>
      </c>
      <c r="H133" s="375" t="s">
        <v>149</v>
      </c>
      <c r="I133" s="374">
        <f t="shared" si="4"/>
        <v>0.9920886012438276</v>
      </c>
    </row>
    <row r="134" spans="2:9" ht="44.25" customHeight="1">
      <c r="B134" s="358"/>
      <c r="C134" s="468"/>
      <c r="D134" s="468"/>
      <c r="E134" s="353" t="s">
        <v>646</v>
      </c>
      <c r="F134" s="355" t="s">
        <v>647</v>
      </c>
      <c r="G134" s="356" t="s">
        <v>662</v>
      </c>
      <c r="H134" s="360" t="s">
        <v>150</v>
      </c>
      <c r="I134" s="359">
        <f t="shared" si="4"/>
        <v>0.9947294007964169</v>
      </c>
    </row>
    <row r="135" spans="2:9" ht="43.5" customHeight="1">
      <c r="B135" s="358"/>
      <c r="C135" s="468"/>
      <c r="D135" s="468"/>
      <c r="E135" s="353" t="s">
        <v>648</v>
      </c>
      <c r="F135" s="355" t="s">
        <v>647</v>
      </c>
      <c r="G135" s="356" t="s">
        <v>663</v>
      </c>
      <c r="H135" s="360" t="s">
        <v>151</v>
      </c>
      <c r="I135" s="359">
        <f t="shared" si="4"/>
        <v>0.9947294007964168</v>
      </c>
    </row>
    <row r="136" spans="2:9" ht="32.25" customHeight="1">
      <c r="B136" s="358"/>
      <c r="C136" s="468"/>
      <c r="D136" s="468"/>
      <c r="E136" s="353" t="s">
        <v>649</v>
      </c>
      <c r="F136" s="355" t="s">
        <v>602</v>
      </c>
      <c r="G136" s="356" t="s">
        <v>664</v>
      </c>
      <c r="H136" s="360" t="s">
        <v>152</v>
      </c>
      <c r="I136" s="359">
        <f t="shared" si="4"/>
        <v>0.9912688693083348</v>
      </c>
    </row>
    <row r="137" spans="2:9" ht="33" customHeight="1">
      <c r="B137" s="358"/>
      <c r="C137" s="468"/>
      <c r="D137" s="468"/>
      <c r="E137" s="353" t="s">
        <v>517</v>
      </c>
      <c r="F137" s="355" t="s">
        <v>602</v>
      </c>
      <c r="G137" s="356" t="s">
        <v>665</v>
      </c>
      <c r="H137" s="360" t="s">
        <v>153</v>
      </c>
      <c r="I137" s="359">
        <f t="shared" si="4"/>
        <v>0.9786697851591218</v>
      </c>
    </row>
    <row r="138" spans="2:9" ht="16.5" customHeight="1">
      <c r="B138" s="365" t="s">
        <v>369</v>
      </c>
      <c r="C138" s="470"/>
      <c r="D138" s="470"/>
      <c r="E138" s="365"/>
      <c r="F138" s="366" t="s">
        <v>370</v>
      </c>
      <c r="G138" s="367" t="s">
        <v>154</v>
      </c>
      <c r="H138" s="368" t="s">
        <v>155</v>
      </c>
      <c r="I138" s="369">
        <f t="shared" si="4"/>
        <v>0.5869870829777236</v>
      </c>
    </row>
    <row r="139" spans="2:9" ht="16.5" customHeight="1">
      <c r="B139" s="352"/>
      <c r="C139" s="469" t="s">
        <v>460</v>
      </c>
      <c r="D139" s="469"/>
      <c r="E139" s="371"/>
      <c r="F139" s="372" t="s">
        <v>461</v>
      </c>
      <c r="G139" s="373" t="s">
        <v>154</v>
      </c>
      <c r="H139" s="375" t="s">
        <v>155</v>
      </c>
      <c r="I139" s="374">
        <f t="shared" si="4"/>
        <v>0.5869870829777236</v>
      </c>
    </row>
    <row r="140" spans="2:9" ht="24.75" customHeight="1">
      <c r="B140" s="358"/>
      <c r="C140" s="468"/>
      <c r="D140" s="468"/>
      <c r="E140" s="353" t="s">
        <v>442</v>
      </c>
      <c r="F140" s="355" t="s">
        <v>637</v>
      </c>
      <c r="G140" s="356" t="s">
        <v>154</v>
      </c>
      <c r="H140" s="360" t="s">
        <v>155</v>
      </c>
      <c r="I140" s="359">
        <f t="shared" si="4"/>
        <v>0.5869870829777236</v>
      </c>
    </row>
    <row r="141" spans="2:9" ht="16.5" customHeight="1">
      <c r="B141" s="365" t="s">
        <v>372</v>
      </c>
      <c r="C141" s="470"/>
      <c r="D141" s="470"/>
      <c r="E141" s="365"/>
      <c r="F141" s="366" t="s">
        <v>389</v>
      </c>
      <c r="G141" s="367" t="s">
        <v>156</v>
      </c>
      <c r="H141" s="368" t="s">
        <v>157</v>
      </c>
      <c r="I141" s="369">
        <f t="shared" si="4"/>
        <v>0.9656367773677736</v>
      </c>
    </row>
    <row r="142" spans="2:9" ht="16.5" customHeight="1">
      <c r="B142" s="352"/>
      <c r="C142" s="469" t="s">
        <v>373</v>
      </c>
      <c r="D142" s="469"/>
      <c r="E142" s="371"/>
      <c r="F142" s="372" t="s">
        <v>413</v>
      </c>
      <c r="G142" s="373" t="s">
        <v>158</v>
      </c>
      <c r="H142" s="375" t="s">
        <v>159</v>
      </c>
      <c r="I142" s="374">
        <f t="shared" si="4"/>
        <v>0.9999506208213945</v>
      </c>
    </row>
    <row r="143" spans="2:9" ht="43.5" customHeight="1">
      <c r="B143" s="358"/>
      <c r="C143" s="468"/>
      <c r="D143" s="468"/>
      <c r="E143" s="353" t="s">
        <v>599</v>
      </c>
      <c r="F143" s="355" t="s">
        <v>600</v>
      </c>
      <c r="G143" s="356" t="s">
        <v>158</v>
      </c>
      <c r="H143" s="360" t="s">
        <v>159</v>
      </c>
      <c r="I143" s="359">
        <f t="shared" si="4"/>
        <v>0.9999506208213945</v>
      </c>
    </row>
    <row r="144" spans="2:9" ht="19.5" customHeight="1">
      <c r="B144" s="352"/>
      <c r="C144" s="469" t="s">
        <v>650</v>
      </c>
      <c r="D144" s="469"/>
      <c r="E144" s="371"/>
      <c r="F144" s="372" t="s">
        <v>651</v>
      </c>
      <c r="G144" s="373" t="s">
        <v>160</v>
      </c>
      <c r="H144" s="375" t="s">
        <v>161</v>
      </c>
      <c r="I144" s="374">
        <f t="shared" si="4"/>
        <v>0.7573666666666667</v>
      </c>
    </row>
    <row r="145" spans="2:13" ht="16.5" customHeight="1">
      <c r="B145" s="358"/>
      <c r="C145" s="468"/>
      <c r="D145" s="468"/>
      <c r="E145" s="353" t="s">
        <v>414</v>
      </c>
      <c r="F145" s="355" t="s">
        <v>396</v>
      </c>
      <c r="G145" s="356" t="s">
        <v>631</v>
      </c>
      <c r="H145" s="360" t="s">
        <v>162</v>
      </c>
      <c r="I145" s="359">
        <f t="shared" si="4"/>
        <v>0.7628602941176471</v>
      </c>
      <c r="M145" s="360"/>
    </row>
    <row r="146" spans="2:9" ht="16.5" customHeight="1">
      <c r="B146" s="358"/>
      <c r="C146" s="468"/>
      <c r="D146" s="468"/>
      <c r="E146" s="353" t="s">
        <v>421</v>
      </c>
      <c r="F146" s="355" t="s">
        <v>437</v>
      </c>
      <c r="G146" s="356" t="s">
        <v>261</v>
      </c>
      <c r="H146" s="360" t="s">
        <v>163</v>
      </c>
      <c r="I146" s="359">
        <f t="shared" si="4"/>
        <v>0.38380000000000003</v>
      </c>
    </row>
    <row r="147" spans="2:9" ht="16.5" customHeight="1">
      <c r="B147" s="365" t="s">
        <v>379</v>
      </c>
      <c r="C147" s="470"/>
      <c r="D147" s="470"/>
      <c r="E147" s="365"/>
      <c r="F147" s="366" t="s">
        <v>381</v>
      </c>
      <c r="G147" s="367" t="s">
        <v>164</v>
      </c>
      <c r="H147" s="376" t="s">
        <v>165</v>
      </c>
      <c r="I147" s="369">
        <f t="shared" si="4"/>
        <v>0.8504849289201182</v>
      </c>
    </row>
    <row r="148" spans="2:9" ht="16.5" customHeight="1">
      <c r="B148" s="352"/>
      <c r="C148" s="469" t="s">
        <v>380</v>
      </c>
      <c r="D148" s="469"/>
      <c r="E148" s="371"/>
      <c r="F148" s="372" t="s">
        <v>382</v>
      </c>
      <c r="G148" s="373" t="s">
        <v>166</v>
      </c>
      <c r="H148" s="375" t="s">
        <v>167</v>
      </c>
      <c r="I148" s="374">
        <f t="shared" si="4"/>
        <v>0.4829950313908254</v>
      </c>
    </row>
    <row r="149" spans="2:9" ht="42" customHeight="1">
      <c r="B149" s="358"/>
      <c r="C149" s="468"/>
      <c r="D149" s="468"/>
      <c r="E149" s="353" t="s">
        <v>415</v>
      </c>
      <c r="F149" s="355" t="s">
        <v>598</v>
      </c>
      <c r="G149" s="356" t="s">
        <v>604</v>
      </c>
      <c r="H149" s="360" t="s">
        <v>168</v>
      </c>
      <c r="I149" s="359">
        <f t="shared" si="4"/>
        <v>1.307762</v>
      </c>
    </row>
    <row r="150" spans="2:9" ht="16.5" customHeight="1">
      <c r="B150" s="358"/>
      <c r="C150" s="468"/>
      <c r="D150" s="468"/>
      <c r="E150" s="353" t="s">
        <v>439</v>
      </c>
      <c r="F150" s="355" t="s">
        <v>440</v>
      </c>
      <c r="G150" s="356" t="s">
        <v>169</v>
      </c>
      <c r="H150" s="360" t="s">
        <v>170</v>
      </c>
      <c r="I150" s="359">
        <f t="shared" si="4"/>
        <v>1.0000048718578565</v>
      </c>
    </row>
    <row r="151" spans="2:9" ht="45" customHeight="1">
      <c r="B151" s="358"/>
      <c r="C151" s="468"/>
      <c r="D151" s="468"/>
      <c r="E151" s="353" t="s">
        <v>599</v>
      </c>
      <c r="F151" s="355" t="s">
        <v>600</v>
      </c>
      <c r="G151" s="356" t="s">
        <v>171</v>
      </c>
      <c r="H151" s="360" t="s">
        <v>607</v>
      </c>
      <c r="I151" s="359">
        <f t="shared" si="4"/>
        <v>0</v>
      </c>
    </row>
    <row r="152" spans="2:9" ht="16.5" customHeight="1">
      <c r="B152" s="352"/>
      <c r="C152" s="469" t="s">
        <v>383</v>
      </c>
      <c r="D152" s="469"/>
      <c r="E152" s="371"/>
      <c r="F152" s="372" t="s">
        <v>310</v>
      </c>
      <c r="G152" s="373" t="s">
        <v>172</v>
      </c>
      <c r="H152" s="375" t="s">
        <v>173</v>
      </c>
      <c r="I152" s="374">
        <f t="shared" si="4"/>
        <v>1.0000001796916491</v>
      </c>
    </row>
    <row r="153" spans="2:9" ht="30" customHeight="1">
      <c r="B153" s="358"/>
      <c r="C153" s="468"/>
      <c r="D153" s="468"/>
      <c r="E153" s="353" t="s">
        <v>174</v>
      </c>
      <c r="F153" s="355" t="s">
        <v>175</v>
      </c>
      <c r="G153" s="356" t="s">
        <v>172</v>
      </c>
      <c r="H153" s="360" t="s">
        <v>173</v>
      </c>
      <c r="I153" s="359">
        <f t="shared" si="4"/>
        <v>1.0000001796916491</v>
      </c>
    </row>
    <row r="154" spans="2:9" ht="16.5" customHeight="1">
      <c r="B154" s="352"/>
      <c r="C154" s="469" t="s">
        <v>514</v>
      </c>
      <c r="D154" s="469"/>
      <c r="E154" s="371"/>
      <c r="F154" s="372" t="s">
        <v>327</v>
      </c>
      <c r="G154" s="373" t="s">
        <v>176</v>
      </c>
      <c r="H154" s="375" t="s">
        <v>177</v>
      </c>
      <c r="I154" s="374">
        <f t="shared" si="4"/>
        <v>5.641265702479339</v>
      </c>
    </row>
    <row r="155" spans="2:9" ht="44.25" customHeight="1">
      <c r="B155" s="358"/>
      <c r="C155" s="468"/>
      <c r="D155" s="468"/>
      <c r="E155" s="353" t="s">
        <v>415</v>
      </c>
      <c r="F155" s="355" t="s">
        <v>598</v>
      </c>
      <c r="G155" s="356" t="s">
        <v>619</v>
      </c>
      <c r="H155" s="360" t="s">
        <v>607</v>
      </c>
      <c r="I155" s="359">
        <f t="shared" si="4"/>
        <v>0</v>
      </c>
    </row>
    <row r="156" spans="2:9" ht="16.5" customHeight="1">
      <c r="B156" s="358"/>
      <c r="C156" s="468"/>
      <c r="D156" s="468"/>
      <c r="E156" s="353" t="s">
        <v>416</v>
      </c>
      <c r="F156" s="355" t="s">
        <v>395</v>
      </c>
      <c r="G156" s="356" t="s">
        <v>622</v>
      </c>
      <c r="H156" s="360" t="s">
        <v>178</v>
      </c>
      <c r="I156" s="359">
        <f t="shared" si="4"/>
        <v>1.23</v>
      </c>
    </row>
    <row r="157" spans="2:9" ht="16.5" customHeight="1">
      <c r="B157" s="358"/>
      <c r="C157" s="468"/>
      <c r="D157" s="468"/>
      <c r="E157" s="353" t="s">
        <v>438</v>
      </c>
      <c r="F157" s="355" t="s">
        <v>481</v>
      </c>
      <c r="G157" s="356" t="s">
        <v>609</v>
      </c>
      <c r="H157" s="360" t="s">
        <v>179</v>
      </c>
      <c r="I157" s="359">
        <f t="shared" si="4"/>
        <v>0.975</v>
      </c>
    </row>
    <row r="158" spans="2:9" ht="42.75" customHeight="1">
      <c r="B158" s="358"/>
      <c r="C158" s="468"/>
      <c r="D158" s="468"/>
      <c r="E158" s="353" t="s">
        <v>22</v>
      </c>
      <c r="F158" s="355" t="s">
        <v>600</v>
      </c>
      <c r="G158" s="356" t="s">
        <v>607</v>
      </c>
      <c r="H158" s="360" t="s">
        <v>180</v>
      </c>
      <c r="I158" s="462" t="s">
        <v>769</v>
      </c>
    </row>
    <row r="159" spans="2:9" ht="16.5" customHeight="1">
      <c r="B159" s="365" t="s">
        <v>384</v>
      </c>
      <c r="C159" s="470"/>
      <c r="D159" s="470"/>
      <c r="E159" s="365"/>
      <c r="F159" s="366" t="s">
        <v>652</v>
      </c>
      <c r="G159" s="367" t="s">
        <v>181</v>
      </c>
      <c r="H159" s="368" t="s">
        <v>182</v>
      </c>
      <c r="I159" s="369">
        <f t="shared" si="4"/>
        <v>1.1913374503749448</v>
      </c>
    </row>
    <row r="160" spans="2:9" ht="16.5" customHeight="1">
      <c r="B160" s="352"/>
      <c r="C160" s="469" t="s">
        <v>653</v>
      </c>
      <c r="D160" s="469"/>
      <c r="E160" s="371"/>
      <c r="F160" s="372" t="s">
        <v>654</v>
      </c>
      <c r="G160" s="373" t="s">
        <v>625</v>
      </c>
      <c r="H160" s="375" t="s">
        <v>183</v>
      </c>
      <c r="I160" s="374">
        <f t="shared" si="4"/>
        <v>1.216899</v>
      </c>
    </row>
    <row r="161" spans="2:9" ht="16.5" customHeight="1">
      <c r="B161" s="358"/>
      <c r="C161" s="468"/>
      <c r="D161" s="468"/>
      <c r="E161" s="353" t="s">
        <v>416</v>
      </c>
      <c r="F161" s="355" t="s">
        <v>395</v>
      </c>
      <c r="G161" s="356" t="s">
        <v>625</v>
      </c>
      <c r="H161" s="360" t="s">
        <v>183</v>
      </c>
      <c r="I161" s="359">
        <f t="shared" si="4"/>
        <v>1.216899</v>
      </c>
    </row>
    <row r="162" spans="2:9" ht="16.5" customHeight="1">
      <c r="B162" s="352"/>
      <c r="C162" s="469" t="s">
        <v>385</v>
      </c>
      <c r="D162" s="469"/>
      <c r="E162" s="371"/>
      <c r="F162" s="372" t="s">
        <v>205</v>
      </c>
      <c r="G162" s="373" t="s">
        <v>616</v>
      </c>
      <c r="H162" s="373" t="s">
        <v>616</v>
      </c>
      <c r="I162" s="374">
        <f t="shared" si="4"/>
        <v>1</v>
      </c>
    </row>
    <row r="163" spans="2:9" ht="43.5" customHeight="1">
      <c r="B163" s="358"/>
      <c r="C163" s="468"/>
      <c r="D163" s="468"/>
      <c r="E163" s="353" t="s">
        <v>184</v>
      </c>
      <c r="F163" s="355" t="s">
        <v>185</v>
      </c>
      <c r="G163" s="356" t="s">
        <v>616</v>
      </c>
      <c r="H163" s="356" t="s">
        <v>616</v>
      </c>
      <c r="I163" s="359">
        <f t="shared" si="4"/>
        <v>1</v>
      </c>
    </row>
    <row r="164" spans="2:9" ht="16.5" customHeight="1">
      <c r="B164" s="352"/>
      <c r="C164" s="469" t="s">
        <v>186</v>
      </c>
      <c r="D164" s="469"/>
      <c r="E164" s="371"/>
      <c r="F164" s="372" t="s">
        <v>327</v>
      </c>
      <c r="G164" s="373" t="s">
        <v>187</v>
      </c>
      <c r="H164" s="375" t="s">
        <v>188</v>
      </c>
      <c r="I164" s="374">
        <f>H164/G164</f>
        <v>0.9994626865671642</v>
      </c>
    </row>
    <row r="165" spans="2:9" ht="16.5" customHeight="1">
      <c r="B165" s="358"/>
      <c r="C165" s="468"/>
      <c r="D165" s="468"/>
      <c r="E165" s="353" t="s">
        <v>414</v>
      </c>
      <c r="F165" s="355" t="s">
        <v>396</v>
      </c>
      <c r="G165" s="356" t="s">
        <v>189</v>
      </c>
      <c r="H165" s="360" t="s">
        <v>190</v>
      </c>
      <c r="I165" s="359">
        <f>H165/G165</f>
        <v>0.9973404255319149</v>
      </c>
    </row>
    <row r="166" spans="2:9" ht="16.5" customHeight="1">
      <c r="B166" s="358"/>
      <c r="C166" s="468"/>
      <c r="D166" s="468"/>
      <c r="E166" s="353" t="s">
        <v>421</v>
      </c>
      <c r="F166" s="355" t="s">
        <v>437</v>
      </c>
      <c r="G166" s="356" t="s">
        <v>223</v>
      </c>
      <c r="H166" s="360" t="s">
        <v>191</v>
      </c>
      <c r="I166" s="359">
        <f>H166/G166</f>
        <v>1.0021768707482992</v>
      </c>
    </row>
    <row r="167" spans="2:9" ht="21.75" customHeight="1">
      <c r="B167" s="467" t="s">
        <v>206</v>
      </c>
      <c r="C167" s="467"/>
      <c r="D167" s="467"/>
      <c r="E167" s="467"/>
      <c r="F167" s="467"/>
      <c r="G167" s="364" t="s">
        <v>192</v>
      </c>
      <c r="H167" s="364" t="s">
        <v>193</v>
      </c>
      <c r="I167" s="359">
        <f>H167/G167</f>
        <v>0.9814896747210184</v>
      </c>
    </row>
    <row r="168" spans="1:7" ht="282" customHeight="1">
      <c r="A168" s="465"/>
      <c r="B168" s="465"/>
      <c r="C168" s="465"/>
      <c r="D168" s="465"/>
      <c r="E168" s="465"/>
      <c r="F168" s="465"/>
      <c r="G168" s="465"/>
    </row>
    <row r="169" spans="1:7" ht="282" customHeight="1">
      <c r="A169" s="465"/>
      <c r="B169" s="465"/>
      <c r="C169" s="465"/>
      <c r="D169" s="465"/>
      <c r="E169" s="465"/>
      <c r="F169" s="465"/>
      <c r="G169" s="465"/>
    </row>
    <row r="170" spans="1:7" ht="5.25" customHeight="1">
      <c r="A170" s="465"/>
      <c r="B170" s="465"/>
      <c r="C170" s="465"/>
      <c r="D170" s="465"/>
      <c r="E170" s="465"/>
      <c r="F170" s="465"/>
      <c r="G170" s="465"/>
    </row>
    <row r="171" spans="2:7" ht="11.25" customHeight="1">
      <c r="B171" s="466" t="s">
        <v>194</v>
      </c>
      <c r="C171" s="466"/>
      <c r="D171" s="465"/>
      <c r="E171" s="465"/>
      <c r="F171" s="465"/>
      <c r="G171" s="465"/>
    </row>
    <row r="172" spans="2:7" ht="5.25" customHeight="1">
      <c r="B172" s="466"/>
      <c r="C172" s="466"/>
      <c r="D172" s="465"/>
      <c r="E172" s="465"/>
      <c r="F172" s="465"/>
      <c r="G172" s="465"/>
    </row>
  </sheetData>
  <mergeCells count="158">
    <mergeCell ref="B3:G3"/>
    <mergeCell ref="C4:D4"/>
    <mergeCell ref="C7:D7"/>
    <mergeCell ref="G1:H1"/>
    <mergeCell ref="D2:G2"/>
    <mergeCell ref="C8:D8"/>
    <mergeCell ref="C5:D5"/>
    <mergeCell ref="C6:D6"/>
    <mergeCell ref="C11:D11"/>
    <mergeCell ref="C12:D12"/>
    <mergeCell ref="C9:D9"/>
    <mergeCell ref="C10:D10"/>
    <mergeCell ref="C15:D15"/>
    <mergeCell ref="C16:D16"/>
    <mergeCell ref="C13:D13"/>
    <mergeCell ref="C14:D14"/>
    <mergeCell ref="C19:D19"/>
    <mergeCell ref="C17:D17"/>
    <mergeCell ref="C18:D18"/>
    <mergeCell ref="C22:D22"/>
    <mergeCell ref="C23:D23"/>
    <mergeCell ref="C20:D20"/>
    <mergeCell ref="C21:D21"/>
    <mergeCell ref="C26:D26"/>
    <mergeCell ref="C27:D27"/>
    <mergeCell ref="C24:D24"/>
    <mergeCell ref="C25:D25"/>
    <mergeCell ref="C28:D28"/>
    <mergeCell ref="C29:D29"/>
    <mergeCell ref="C32:D32"/>
    <mergeCell ref="C33:D33"/>
    <mergeCell ref="C30:D30"/>
    <mergeCell ref="C31:D31"/>
    <mergeCell ref="C36:D36"/>
    <mergeCell ref="C38:D38"/>
    <mergeCell ref="C34:D34"/>
    <mergeCell ref="C35:D35"/>
    <mergeCell ref="C41:D41"/>
    <mergeCell ref="C42:D42"/>
    <mergeCell ref="C39:D39"/>
    <mergeCell ref="C40:D40"/>
    <mergeCell ref="C45:D45"/>
    <mergeCell ref="C46:D46"/>
    <mergeCell ref="C43:D43"/>
    <mergeCell ref="C44:D44"/>
    <mergeCell ref="C49:D49"/>
    <mergeCell ref="C50:D50"/>
    <mergeCell ref="C47:D47"/>
    <mergeCell ref="C48:D48"/>
    <mergeCell ref="C53:D53"/>
    <mergeCell ref="C54:D54"/>
    <mergeCell ref="C51:D51"/>
    <mergeCell ref="C52:D52"/>
    <mergeCell ref="C59:D59"/>
    <mergeCell ref="C60:D60"/>
    <mergeCell ref="C55:D55"/>
    <mergeCell ref="C56:D56"/>
    <mergeCell ref="C63:D63"/>
    <mergeCell ref="C64:D64"/>
    <mergeCell ref="C61:D61"/>
    <mergeCell ref="C62:D62"/>
    <mergeCell ref="C67:D67"/>
    <mergeCell ref="C68:D68"/>
    <mergeCell ref="C65:D65"/>
    <mergeCell ref="C66:D66"/>
    <mergeCell ref="C71:D71"/>
    <mergeCell ref="C72:D72"/>
    <mergeCell ref="C69:D69"/>
    <mergeCell ref="C70:D70"/>
    <mergeCell ref="C73:D73"/>
    <mergeCell ref="C78:D78"/>
    <mergeCell ref="C79:D79"/>
    <mergeCell ref="C74:D74"/>
    <mergeCell ref="C77:D77"/>
    <mergeCell ref="C82:D82"/>
    <mergeCell ref="C85:D85"/>
    <mergeCell ref="C80:D80"/>
    <mergeCell ref="C81:D81"/>
    <mergeCell ref="C88:D88"/>
    <mergeCell ref="C90:D90"/>
    <mergeCell ref="C86:D86"/>
    <mergeCell ref="C87:D87"/>
    <mergeCell ref="C93:D93"/>
    <mergeCell ref="C94:D94"/>
    <mergeCell ref="C91:D91"/>
    <mergeCell ref="C92:D92"/>
    <mergeCell ref="C98:D98"/>
    <mergeCell ref="C99:D99"/>
    <mergeCell ref="C95:D95"/>
    <mergeCell ref="C97:D97"/>
    <mergeCell ref="C103:D103"/>
    <mergeCell ref="C104:D104"/>
    <mergeCell ref="C100:D100"/>
    <mergeCell ref="C102:D102"/>
    <mergeCell ref="C107:D107"/>
    <mergeCell ref="C108:D108"/>
    <mergeCell ref="C105:D105"/>
    <mergeCell ref="C106:D106"/>
    <mergeCell ref="C112:D112"/>
    <mergeCell ref="C113:D113"/>
    <mergeCell ref="C109:D109"/>
    <mergeCell ref="C111:D111"/>
    <mergeCell ref="C116:D116"/>
    <mergeCell ref="C117:D117"/>
    <mergeCell ref="C114:D114"/>
    <mergeCell ref="C115:D115"/>
    <mergeCell ref="C124:D124"/>
    <mergeCell ref="C125:D125"/>
    <mergeCell ref="C119:D119"/>
    <mergeCell ref="C122:D122"/>
    <mergeCell ref="C126:D126"/>
    <mergeCell ref="C127:D127"/>
    <mergeCell ref="C130:D130"/>
    <mergeCell ref="C131:D131"/>
    <mergeCell ref="C128:D128"/>
    <mergeCell ref="C129:D129"/>
    <mergeCell ref="C134:D134"/>
    <mergeCell ref="C135:D135"/>
    <mergeCell ref="C132:D132"/>
    <mergeCell ref="C133:D133"/>
    <mergeCell ref="C138:D138"/>
    <mergeCell ref="C139:D139"/>
    <mergeCell ref="C136:D136"/>
    <mergeCell ref="C137:D137"/>
    <mergeCell ref="C142:D142"/>
    <mergeCell ref="C143:D143"/>
    <mergeCell ref="C140:D140"/>
    <mergeCell ref="C141:D141"/>
    <mergeCell ref="C146:D146"/>
    <mergeCell ref="C147:D147"/>
    <mergeCell ref="C144:D144"/>
    <mergeCell ref="C145:D145"/>
    <mergeCell ref="C150:D150"/>
    <mergeCell ref="C151:D151"/>
    <mergeCell ref="C148:D148"/>
    <mergeCell ref="C149:D149"/>
    <mergeCell ref="C153:D153"/>
    <mergeCell ref="C152:D152"/>
    <mergeCell ref="C156:D156"/>
    <mergeCell ref="C157:D157"/>
    <mergeCell ref="C154:D154"/>
    <mergeCell ref="C155:D155"/>
    <mergeCell ref="C160:D160"/>
    <mergeCell ref="C161:D161"/>
    <mergeCell ref="C158:D158"/>
    <mergeCell ref="C159:D159"/>
    <mergeCell ref="C164:D164"/>
    <mergeCell ref="C165:D165"/>
    <mergeCell ref="C162:D162"/>
    <mergeCell ref="C163:D163"/>
    <mergeCell ref="B167:F167"/>
    <mergeCell ref="A168:G168"/>
    <mergeCell ref="A169:G169"/>
    <mergeCell ref="C166:D166"/>
    <mergeCell ref="A170:G170"/>
    <mergeCell ref="B171:C172"/>
    <mergeCell ref="D171:G171"/>
    <mergeCell ref="D172:G172"/>
  </mergeCells>
  <printOptions/>
  <pageMargins left="0.5905511811023623" right="0.1968503937007874" top="0.5905511811023623" bottom="0.3937007874015748" header="0.5118110236220472" footer="0.5118110236220472"/>
  <pageSetup horizontalDpi="300" verticalDpi="300" orientation="portrait" paperSize="9" scale="93" r:id="rId1"/>
  <rowBreaks count="3" manualBreakCount="3">
    <brk id="69" max="8" man="1"/>
    <brk id="108" max="8" man="1"/>
    <brk id="140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J88"/>
  <sheetViews>
    <sheetView showGridLines="0" zoomScale="75" zoomScaleNormal="75" zoomScaleSheetLayoutView="75" zoomScalePageLayoutView="0" workbookViewId="0" topLeftCell="A64">
      <selection activeCell="E78" sqref="E78:E81"/>
    </sheetView>
  </sheetViews>
  <sheetFormatPr defaultColWidth="9.140625" defaultRowHeight="12.75"/>
  <cols>
    <col min="1" max="1" width="5.57421875" style="257" customWidth="1"/>
    <col min="2" max="2" width="6.140625" style="257" customWidth="1"/>
    <col min="3" max="3" width="9.57421875" style="257" customWidth="1"/>
    <col min="4" max="4" width="7.421875" style="257" customWidth="1"/>
    <col min="5" max="5" width="79.57421875" style="257" customWidth="1"/>
    <col min="6" max="6" width="22.421875" style="260" customWidth="1"/>
    <col min="7" max="7" width="23.7109375" style="258" customWidth="1"/>
    <col min="8" max="8" width="15.421875" style="258" customWidth="1"/>
    <col min="9" max="16384" width="10.28125" style="257" customWidth="1"/>
  </cols>
  <sheetData>
    <row r="1" spans="6:8" ht="45" customHeight="1">
      <c r="F1" s="574" t="s">
        <v>537</v>
      </c>
      <c r="G1" s="574"/>
      <c r="H1" s="566"/>
    </row>
    <row r="2" spans="1:8" ht="66" customHeight="1">
      <c r="A2" s="573" t="s">
        <v>749</v>
      </c>
      <c r="B2" s="573"/>
      <c r="C2" s="573"/>
      <c r="D2" s="573"/>
      <c r="E2" s="573"/>
      <c r="F2" s="573"/>
      <c r="G2" s="573"/>
      <c r="H2" s="566"/>
    </row>
    <row r="3" spans="1:8" ht="10.5" customHeight="1">
      <c r="A3" s="259"/>
      <c r="B3" s="259"/>
      <c r="C3" s="259"/>
      <c r="D3" s="259"/>
      <c r="E3" s="259"/>
      <c r="H3" s="566"/>
    </row>
    <row r="4" spans="1:8" ht="12.75" customHeight="1">
      <c r="A4" s="261"/>
      <c r="B4" s="261"/>
      <c r="C4" s="261"/>
      <c r="D4" s="261"/>
      <c r="E4" s="261"/>
      <c r="F4" s="262"/>
      <c r="G4" s="263" t="s">
        <v>488</v>
      </c>
      <c r="H4" s="566"/>
    </row>
    <row r="5" spans="1:8" s="264" customFormat="1" ht="64.5" customHeight="1">
      <c r="A5" s="567" t="s">
        <v>473</v>
      </c>
      <c r="B5" s="567" t="s">
        <v>392</v>
      </c>
      <c r="C5" s="567" t="s">
        <v>568</v>
      </c>
      <c r="D5" s="567" t="s">
        <v>499</v>
      </c>
      <c r="E5" s="569" t="s">
        <v>569</v>
      </c>
      <c r="F5" s="571" t="s">
        <v>507</v>
      </c>
      <c r="G5" s="509" t="s">
        <v>657</v>
      </c>
      <c r="H5" s="571" t="s">
        <v>531</v>
      </c>
    </row>
    <row r="6" spans="1:8" s="264" customFormat="1" ht="42.75" customHeight="1">
      <c r="A6" s="568"/>
      <c r="B6" s="568"/>
      <c r="C6" s="568"/>
      <c r="D6" s="568"/>
      <c r="E6" s="570"/>
      <c r="F6" s="572"/>
      <c r="G6" s="510"/>
      <c r="H6" s="572"/>
    </row>
    <row r="7" spans="1:8" s="268" customFormat="1" ht="21.75" customHeight="1">
      <c r="A7" s="265">
        <v>1</v>
      </c>
      <c r="B7" s="265">
        <v>2</v>
      </c>
      <c r="C7" s="265">
        <v>3</v>
      </c>
      <c r="D7" s="265">
        <v>4</v>
      </c>
      <c r="E7" s="265">
        <v>5</v>
      </c>
      <c r="F7" s="266">
        <v>6</v>
      </c>
      <c r="G7" s="267">
        <v>7</v>
      </c>
      <c r="H7" s="267">
        <v>8</v>
      </c>
    </row>
    <row r="8" spans="1:8" s="274" customFormat="1" ht="42" customHeight="1">
      <c r="A8" s="269">
        <v>1</v>
      </c>
      <c r="B8" s="270" t="s">
        <v>328</v>
      </c>
      <c r="C8" s="270" t="s">
        <v>330</v>
      </c>
      <c r="D8" s="270" t="s">
        <v>545</v>
      </c>
      <c r="E8" s="271" t="s">
        <v>750</v>
      </c>
      <c r="F8" s="272">
        <v>40000</v>
      </c>
      <c r="G8" s="272">
        <v>37662</v>
      </c>
      <c r="H8" s="273">
        <f aca="true" t="shared" si="0" ref="H8:H13">G8/F8*100</f>
        <v>94.155</v>
      </c>
    </row>
    <row r="9" spans="1:8" s="274" customFormat="1" ht="42" customHeight="1">
      <c r="A9" s="269">
        <f>A8+1</f>
        <v>2</v>
      </c>
      <c r="B9" s="270" t="s">
        <v>328</v>
      </c>
      <c r="C9" s="270" t="s">
        <v>330</v>
      </c>
      <c r="D9" s="270" t="s">
        <v>545</v>
      </c>
      <c r="E9" s="271" t="s">
        <v>751</v>
      </c>
      <c r="F9" s="272">
        <v>135300</v>
      </c>
      <c r="G9" s="272">
        <v>135254.18</v>
      </c>
      <c r="H9" s="273">
        <f t="shared" si="0"/>
        <v>99.9661345158906</v>
      </c>
    </row>
    <row r="10" spans="1:8" s="274" customFormat="1" ht="36.75" customHeight="1">
      <c r="A10" s="269">
        <f>A9+1</f>
        <v>3</v>
      </c>
      <c r="B10" s="270" t="s">
        <v>328</v>
      </c>
      <c r="C10" s="270" t="s">
        <v>330</v>
      </c>
      <c r="D10" s="270" t="s">
        <v>482</v>
      </c>
      <c r="E10" s="271" t="s">
        <v>752</v>
      </c>
      <c r="F10" s="272">
        <v>200000</v>
      </c>
      <c r="G10" s="272">
        <v>200000</v>
      </c>
      <c r="H10" s="273">
        <f t="shared" si="0"/>
        <v>100</v>
      </c>
    </row>
    <row r="11" spans="1:8" s="274" customFormat="1" ht="36.75" customHeight="1">
      <c r="A11" s="269">
        <f>A10+1</f>
        <v>4</v>
      </c>
      <c r="B11" s="270" t="s">
        <v>328</v>
      </c>
      <c r="C11" s="270" t="s">
        <v>332</v>
      </c>
      <c r="D11" s="270" t="s">
        <v>545</v>
      </c>
      <c r="E11" s="271" t="s">
        <v>753</v>
      </c>
      <c r="F11" s="272">
        <v>9236</v>
      </c>
      <c r="G11" s="272">
        <v>9236</v>
      </c>
      <c r="H11" s="275">
        <f t="shared" si="0"/>
        <v>100</v>
      </c>
    </row>
    <row r="12" spans="1:140" s="282" customFormat="1" ht="72" customHeight="1">
      <c r="A12" s="534">
        <v>5</v>
      </c>
      <c r="B12" s="536" t="s">
        <v>508</v>
      </c>
      <c r="C12" s="536" t="s">
        <v>510</v>
      </c>
      <c r="D12" s="278" t="s">
        <v>754</v>
      </c>
      <c r="E12" s="279" t="s">
        <v>755</v>
      </c>
      <c r="F12" s="275">
        <v>79100</v>
      </c>
      <c r="G12" s="280">
        <v>79097.17</v>
      </c>
      <c r="H12" s="275">
        <f t="shared" si="0"/>
        <v>99.99642225031606</v>
      </c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281"/>
      <c r="BU12" s="281"/>
      <c r="BV12" s="281"/>
      <c r="BW12" s="281"/>
      <c r="BX12" s="281"/>
      <c r="BY12" s="281"/>
      <c r="BZ12" s="281"/>
      <c r="CA12" s="281"/>
      <c r="CB12" s="281"/>
      <c r="CC12" s="281"/>
      <c r="CD12" s="281"/>
      <c r="CE12" s="281"/>
      <c r="CF12" s="281"/>
      <c r="CG12" s="281"/>
      <c r="CH12" s="281"/>
      <c r="CI12" s="281"/>
      <c r="CJ12" s="281"/>
      <c r="CK12" s="281"/>
      <c r="CL12" s="281"/>
      <c r="CM12" s="281"/>
      <c r="CN12" s="281"/>
      <c r="CO12" s="281"/>
      <c r="CP12" s="281"/>
      <c r="CQ12" s="281"/>
      <c r="CR12" s="281"/>
      <c r="CS12" s="281"/>
      <c r="CT12" s="281"/>
      <c r="CU12" s="281"/>
      <c r="CV12" s="281"/>
      <c r="CW12" s="281"/>
      <c r="CX12" s="281"/>
      <c r="CY12" s="281"/>
      <c r="CZ12" s="281"/>
      <c r="DA12" s="281"/>
      <c r="DB12" s="281"/>
      <c r="DC12" s="281"/>
      <c r="DD12" s="281"/>
      <c r="DE12" s="281"/>
      <c r="DF12" s="281"/>
      <c r="DG12" s="281"/>
      <c r="DH12" s="281"/>
      <c r="DI12" s="281"/>
      <c r="DJ12" s="281"/>
      <c r="DK12" s="281"/>
      <c r="DL12" s="281"/>
      <c r="DM12" s="281"/>
      <c r="DN12" s="281"/>
      <c r="DO12" s="281"/>
      <c r="DP12" s="281"/>
      <c r="DQ12" s="281"/>
      <c r="DR12" s="281"/>
      <c r="DS12" s="281"/>
      <c r="DT12" s="281"/>
      <c r="DU12" s="281"/>
      <c r="DV12" s="281"/>
      <c r="DW12" s="281"/>
      <c r="DX12" s="281"/>
      <c r="DY12" s="281"/>
      <c r="DZ12" s="281"/>
      <c r="EA12" s="281"/>
      <c r="EB12" s="281"/>
      <c r="EC12" s="281"/>
      <c r="ED12" s="281"/>
      <c r="EE12" s="281"/>
      <c r="EF12" s="281"/>
      <c r="EG12" s="281"/>
      <c r="EH12" s="281"/>
      <c r="EI12" s="281"/>
      <c r="EJ12" s="281"/>
    </row>
    <row r="13" spans="1:8" s="274" customFormat="1" ht="21" customHeight="1">
      <c r="A13" s="535"/>
      <c r="B13" s="537"/>
      <c r="C13" s="537"/>
      <c r="D13" s="283">
        <v>6059</v>
      </c>
      <c r="E13" s="284" t="s">
        <v>756</v>
      </c>
      <c r="F13" s="285">
        <v>14205</v>
      </c>
      <c r="G13" s="511">
        <v>14204.32</v>
      </c>
      <c r="H13" s="514">
        <f t="shared" si="0"/>
        <v>99.9952129531855</v>
      </c>
    </row>
    <row r="14" spans="1:8" s="274" customFormat="1" ht="8.25" customHeight="1">
      <c r="A14" s="535"/>
      <c r="B14" s="537"/>
      <c r="C14" s="537"/>
      <c r="D14" s="283"/>
      <c r="E14" s="284"/>
      <c r="F14" s="309"/>
      <c r="G14" s="511"/>
      <c r="H14" s="514"/>
    </row>
    <row r="15" spans="1:8" s="274" customFormat="1" ht="5.25" customHeight="1">
      <c r="A15" s="549"/>
      <c r="B15" s="539"/>
      <c r="C15" s="539"/>
      <c r="D15" s="286"/>
      <c r="E15" s="287"/>
      <c r="F15" s="294"/>
      <c r="G15" s="512"/>
      <c r="H15" s="515"/>
    </row>
    <row r="16" spans="1:8" s="274" customFormat="1" ht="36" customHeight="1">
      <c r="A16" s="269">
        <v>6</v>
      </c>
      <c r="B16" s="270" t="s">
        <v>334</v>
      </c>
      <c r="C16" s="270" t="s">
        <v>335</v>
      </c>
      <c r="D16" s="270" t="s">
        <v>545</v>
      </c>
      <c r="E16" s="271" t="s">
        <v>757</v>
      </c>
      <c r="F16" s="272">
        <v>25000</v>
      </c>
      <c r="G16" s="272">
        <v>20325.2</v>
      </c>
      <c r="H16" s="288">
        <f>G16/F16*100</f>
        <v>81.30080000000001</v>
      </c>
    </row>
    <row r="17" spans="1:11" ht="18">
      <c r="A17" s="534">
        <v>7</v>
      </c>
      <c r="B17" s="536" t="s">
        <v>334</v>
      </c>
      <c r="C17" s="536" t="s">
        <v>338</v>
      </c>
      <c r="D17" s="520" t="s">
        <v>545</v>
      </c>
      <c r="E17" s="517" t="s">
        <v>586</v>
      </c>
      <c r="F17" s="523">
        <v>90000</v>
      </c>
      <c r="G17" s="523">
        <v>39345.01</v>
      </c>
      <c r="H17" s="523">
        <f>G17/F17*100</f>
        <v>43.71667777777778</v>
      </c>
      <c r="K17" s="565"/>
    </row>
    <row r="18" spans="1:11" ht="18">
      <c r="A18" s="535"/>
      <c r="B18" s="537"/>
      <c r="C18" s="537"/>
      <c r="D18" s="521"/>
      <c r="E18" s="518"/>
      <c r="F18" s="524"/>
      <c r="G18" s="524"/>
      <c r="H18" s="524"/>
      <c r="K18" s="565"/>
    </row>
    <row r="19" spans="1:8" ht="17.25" customHeight="1">
      <c r="A19" s="535"/>
      <c r="B19" s="537"/>
      <c r="C19" s="537"/>
      <c r="D19" s="521"/>
      <c r="E19" s="518"/>
      <c r="F19" s="524"/>
      <c r="G19" s="524"/>
      <c r="H19" s="524"/>
    </row>
    <row r="20" spans="1:8" ht="12" customHeight="1">
      <c r="A20" s="549"/>
      <c r="B20" s="539"/>
      <c r="C20" s="539"/>
      <c r="D20" s="522"/>
      <c r="E20" s="519"/>
      <c r="F20" s="546"/>
      <c r="G20" s="546"/>
      <c r="H20" s="546"/>
    </row>
    <row r="21" spans="1:8" ht="24.75" customHeight="1">
      <c r="A21" s="534">
        <v>8</v>
      </c>
      <c r="B21" s="536" t="s">
        <v>334</v>
      </c>
      <c r="C21" s="536" t="s">
        <v>338</v>
      </c>
      <c r="D21" s="536" t="s">
        <v>545</v>
      </c>
      <c r="E21" s="540" t="s">
        <v>758</v>
      </c>
      <c r="F21" s="523">
        <v>6453</v>
      </c>
      <c r="G21" s="523">
        <v>5429.99</v>
      </c>
      <c r="H21" s="523">
        <v>43.71667777777778</v>
      </c>
    </row>
    <row r="22" spans="1:8" ht="9" customHeight="1">
      <c r="A22" s="535"/>
      <c r="B22" s="537"/>
      <c r="C22" s="537"/>
      <c r="D22" s="537"/>
      <c r="E22" s="541"/>
      <c r="F22" s="524"/>
      <c r="G22" s="524"/>
      <c r="H22" s="524"/>
    </row>
    <row r="23" spans="1:8" ht="9" customHeight="1">
      <c r="A23" s="549"/>
      <c r="B23" s="539"/>
      <c r="C23" s="539"/>
      <c r="D23" s="539"/>
      <c r="E23" s="542"/>
      <c r="F23" s="546"/>
      <c r="G23" s="546"/>
      <c r="H23" s="546"/>
    </row>
    <row r="24" spans="1:8" ht="24.75" customHeight="1">
      <c r="A24" s="534">
        <v>9</v>
      </c>
      <c r="B24" s="536" t="s">
        <v>334</v>
      </c>
      <c r="C24" s="536" t="s">
        <v>338</v>
      </c>
      <c r="D24" s="536" t="s">
        <v>545</v>
      </c>
      <c r="E24" s="540" t="s">
        <v>728</v>
      </c>
      <c r="F24" s="523">
        <v>11500</v>
      </c>
      <c r="G24" s="523">
        <v>11500</v>
      </c>
      <c r="H24" s="523">
        <v>100</v>
      </c>
    </row>
    <row r="25" spans="1:8" ht="8.25" customHeight="1">
      <c r="A25" s="535"/>
      <c r="B25" s="537"/>
      <c r="C25" s="537"/>
      <c r="D25" s="537"/>
      <c r="E25" s="541"/>
      <c r="F25" s="524"/>
      <c r="G25" s="524"/>
      <c r="H25" s="524"/>
    </row>
    <row r="26" spans="1:8" ht="6.75" customHeight="1">
      <c r="A26" s="549"/>
      <c r="B26" s="539"/>
      <c r="C26" s="539"/>
      <c r="D26" s="539"/>
      <c r="E26" s="542"/>
      <c r="F26" s="546"/>
      <c r="G26" s="546"/>
      <c r="H26" s="546"/>
    </row>
    <row r="27" spans="1:8" ht="24.75" customHeight="1">
      <c r="A27" s="534">
        <v>10</v>
      </c>
      <c r="B27" s="536" t="s">
        <v>334</v>
      </c>
      <c r="C27" s="536" t="s">
        <v>338</v>
      </c>
      <c r="D27" s="536" t="s">
        <v>545</v>
      </c>
      <c r="E27" s="540" t="s">
        <v>759</v>
      </c>
      <c r="F27" s="523">
        <v>1845</v>
      </c>
      <c r="G27" s="523">
        <v>1845</v>
      </c>
      <c r="H27" s="523">
        <v>100</v>
      </c>
    </row>
    <row r="28" spans="1:8" ht="8.25" customHeight="1">
      <c r="A28" s="535"/>
      <c r="B28" s="537"/>
      <c r="C28" s="537"/>
      <c r="D28" s="537"/>
      <c r="E28" s="541"/>
      <c r="F28" s="524"/>
      <c r="G28" s="524"/>
      <c r="H28" s="524"/>
    </row>
    <row r="29" spans="1:8" ht="12" customHeight="1">
      <c r="A29" s="549"/>
      <c r="B29" s="539"/>
      <c r="C29" s="539"/>
      <c r="D29" s="539"/>
      <c r="E29" s="542"/>
      <c r="F29" s="546"/>
      <c r="G29" s="546"/>
      <c r="H29" s="546"/>
    </row>
    <row r="30" spans="1:15" s="274" customFormat="1" ht="15.75" customHeight="1">
      <c r="A30" s="534">
        <v>11</v>
      </c>
      <c r="B30" s="536" t="s">
        <v>334</v>
      </c>
      <c r="C30" s="536" t="s">
        <v>338</v>
      </c>
      <c r="D30" s="520" t="s">
        <v>545</v>
      </c>
      <c r="E30" s="540" t="s">
        <v>760</v>
      </c>
      <c r="F30" s="523">
        <v>15000</v>
      </c>
      <c r="G30" s="523">
        <v>14118</v>
      </c>
      <c r="H30" s="523">
        <v>94.155</v>
      </c>
      <c r="I30" s="551"/>
      <c r="J30" s="551"/>
      <c r="K30" s="552"/>
      <c r="L30" s="550"/>
      <c r="M30" s="550"/>
      <c r="N30" s="550"/>
      <c r="O30" s="550"/>
    </row>
    <row r="31" spans="1:15" s="274" customFormat="1" ht="15.75" customHeight="1">
      <c r="A31" s="535"/>
      <c r="B31" s="537"/>
      <c r="C31" s="537"/>
      <c r="D31" s="556"/>
      <c r="E31" s="541"/>
      <c r="F31" s="524"/>
      <c r="G31" s="524"/>
      <c r="H31" s="524"/>
      <c r="I31" s="551"/>
      <c r="J31" s="551"/>
      <c r="K31" s="552"/>
      <c r="L31" s="550"/>
      <c r="M31" s="550"/>
      <c r="N31" s="550"/>
      <c r="O31" s="550"/>
    </row>
    <row r="32" spans="1:15" s="274" customFormat="1" ht="10.5" customHeight="1">
      <c r="A32" s="549"/>
      <c r="B32" s="539"/>
      <c r="C32" s="539"/>
      <c r="D32" s="557"/>
      <c r="E32" s="542"/>
      <c r="F32" s="546"/>
      <c r="G32" s="546"/>
      <c r="H32" s="546"/>
      <c r="I32" s="551"/>
      <c r="J32" s="551"/>
      <c r="K32" s="552"/>
      <c r="L32" s="550"/>
      <c r="M32" s="550"/>
      <c r="N32" s="550"/>
      <c r="O32" s="550"/>
    </row>
    <row r="33" spans="1:8" ht="24.75" customHeight="1">
      <c r="A33" s="534">
        <v>12</v>
      </c>
      <c r="B33" s="536" t="s">
        <v>334</v>
      </c>
      <c r="C33" s="536" t="s">
        <v>338</v>
      </c>
      <c r="D33" s="536" t="s">
        <v>552</v>
      </c>
      <c r="E33" s="540" t="s">
        <v>761</v>
      </c>
      <c r="F33" s="523">
        <v>3850</v>
      </c>
      <c r="G33" s="523">
        <v>3850</v>
      </c>
      <c r="H33" s="523">
        <v>100</v>
      </c>
    </row>
    <row r="34" spans="1:8" ht="8.25" customHeight="1">
      <c r="A34" s="535"/>
      <c r="B34" s="537"/>
      <c r="C34" s="537"/>
      <c r="D34" s="537"/>
      <c r="E34" s="541"/>
      <c r="F34" s="524"/>
      <c r="G34" s="524"/>
      <c r="H34" s="524"/>
    </row>
    <row r="35" spans="1:8" ht="15.75" customHeight="1">
      <c r="A35" s="549"/>
      <c r="B35" s="539"/>
      <c r="C35" s="539"/>
      <c r="D35" s="539"/>
      <c r="E35" s="542"/>
      <c r="F35" s="546"/>
      <c r="G35" s="546"/>
      <c r="H35" s="546"/>
    </row>
    <row r="36" spans="1:8" ht="24.75" customHeight="1">
      <c r="A36" s="534">
        <v>13</v>
      </c>
      <c r="B36" s="536" t="s">
        <v>334</v>
      </c>
      <c r="C36" s="536" t="s">
        <v>338</v>
      </c>
      <c r="D36" s="536" t="s">
        <v>552</v>
      </c>
      <c r="E36" s="540" t="s">
        <v>762</v>
      </c>
      <c r="F36" s="523">
        <v>9000</v>
      </c>
      <c r="G36" s="523">
        <v>9000</v>
      </c>
      <c r="H36" s="523">
        <v>100</v>
      </c>
    </row>
    <row r="37" spans="1:8" ht="7.5" customHeight="1">
      <c r="A37" s="535"/>
      <c r="B37" s="537"/>
      <c r="C37" s="537"/>
      <c r="D37" s="537"/>
      <c r="E37" s="541"/>
      <c r="F37" s="524"/>
      <c r="G37" s="524"/>
      <c r="H37" s="524"/>
    </row>
    <row r="38" spans="1:8" ht="14.25" customHeight="1">
      <c r="A38" s="549"/>
      <c r="B38" s="539"/>
      <c r="C38" s="539"/>
      <c r="D38" s="539"/>
      <c r="E38" s="542"/>
      <c r="F38" s="546"/>
      <c r="G38" s="546"/>
      <c r="H38" s="546"/>
    </row>
    <row r="39" spans="1:8" s="274" customFormat="1" ht="36.75" customHeight="1">
      <c r="A39" s="269">
        <v>14</v>
      </c>
      <c r="B39" s="270" t="s">
        <v>351</v>
      </c>
      <c r="C39" s="270" t="s">
        <v>262</v>
      </c>
      <c r="D39" s="270" t="s">
        <v>552</v>
      </c>
      <c r="E39" s="271" t="s">
        <v>763</v>
      </c>
      <c r="F39" s="272">
        <v>4000</v>
      </c>
      <c r="G39" s="272">
        <v>3279.51</v>
      </c>
      <c r="H39" s="273">
        <f>G39/F39*100</f>
        <v>81.98775</v>
      </c>
    </row>
    <row r="40" spans="1:8" s="274" customFormat="1" ht="34.5" customHeight="1">
      <c r="A40" s="525">
        <v>15</v>
      </c>
      <c r="B40" s="528" t="s">
        <v>358</v>
      </c>
      <c r="C40" s="528" t="s">
        <v>359</v>
      </c>
      <c r="D40" s="520" t="s">
        <v>545</v>
      </c>
      <c r="E40" s="517" t="s">
        <v>729</v>
      </c>
      <c r="F40" s="523">
        <v>10000</v>
      </c>
      <c r="G40" s="523">
        <v>9840</v>
      </c>
      <c r="H40" s="538">
        <f>G40/F40*100</f>
        <v>98.4</v>
      </c>
    </row>
    <row r="41" spans="1:8" s="274" customFormat="1" ht="9.75" customHeight="1">
      <c r="A41" s="526"/>
      <c r="B41" s="529"/>
      <c r="C41" s="529"/>
      <c r="D41" s="521"/>
      <c r="E41" s="518"/>
      <c r="F41" s="524"/>
      <c r="G41" s="524"/>
      <c r="H41" s="538"/>
    </row>
    <row r="42" spans="1:8" s="274" customFormat="1" ht="14.25" customHeight="1">
      <c r="A42" s="526"/>
      <c r="B42" s="529"/>
      <c r="C42" s="529"/>
      <c r="D42" s="521"/>
      <c r="E42" s="518"/>
      <c r="F42" s="524"/>
      <c r="G42" s="524"/>
      <c r="H42" s="538"/>
    </row>
    <row r="43" spans="1:8" s="274" customFormat="1" ht="17.25" customHeight="1">
      <c r="A43" s="527"/>
      <c r="B43" s="530"/>
      <c r="C43" s="530"/>
      <c r="D43" s="522"/>
      <c r="E43" s="519"/>
      <c r="F43" s="546"/>
      <c r="G43" s="546"/>
      <c r="H43" s="538"/>
    </row>
    <row r="44" spans="1:8" ht="15.75" customHeight="1">
      <c r="A44" s="558">
        <v>16</v>
      </c>
      <c r="B44" s="536" t="s">
        <v>358</v>
      </c>
      <c r="C44" s="536" t="s">
        <v>362</v>
      </c>
      <c r="D44" s="520" t="s">
        <v>545</v>
      </c>
      <c r="E44" s="517" t="s">
        <v>764</v>
      </c>
      <c r="F44" s="523">
        <v>5000</v>
      </c>
      <c r="G44" s="523">
        <v>4305</v>
      </c>
      <c r="H44" s="538">
        <f>G44/F44*100</f>
        <v>86.1</v>
      </c>
    </row>
    <row r="45" spans="1:8" ht="15.75" customHeight="1">
      <c r="A45" s="559"/>
      <c r="B45" s="535"/>
      <c r="C45" s="535"/>
      <c r="D45" s="521"/>
      <c r="E45" s="518"/>
      <c r="F45" s="524"/>
      <c r="G45" s="524"/>
      <c r="H45" s="538"/>
    </row>
    <row r="46" spans="1:8" ht="15" customHeight="1">
      <c r="A46" s="559"/>
      <c r="B46" s="535"/>
      <c r="C46" s="535"/>
      <c r="D46" s="521"/>
      <c r="E46" s="518"/>
      <c r="F46" s="524"/>
      <c r="G46" s="524"/>
      <c r="H46" s="538"/>
    </row>
    <row r="47" spans="1:8" ht="10.5" customHeight="1">
      <c r="A47" s="564"/>
      <c r="B47" s="549"/>
      <c r="C47" s="549"/>
      <c r="D47" s="522"/>
      <c r="E47" s="519"/>
      <c r="F47" s="546"/>
      <c r="G47" s="546"/>
      <c r="H47" s="538"/>
    </row>
    <row r="48" spans="1:8" s="274" customFormat="1" ht="36.75" customHeight="1">
      <c r="A48" s="269">
        <v>17</v>
      </c>
      <c r="B48" s="270" t="s">
        <v>358</v>
      </c>
      <c r="C48" s="270" t="s">
        <v>362</v>
      </c>
      <c r="D48" s="270" t="s">
        <v>552</v>
      </c>
      <c r="E48" s="271" t="s">
        <v>765</v>
      </c>
      <c r="F48" s="272">
        <v>5940</v>
      </c>
      <c r="G48" s="272">
        <v>5938.59</v>
      </c>
      <c r="H48" s="273">
        <f>G48/F48*100</f>
        <v>99.97626262626262</v>
      </c>
    </row>
    <row r="49" spans="1:8" s="274" customFormat="1" ht="18">
      <c r="A49" s="525">
        <v>18</v>
      </c>
      <c r="B49" s="536" t="s">
        <v>372</v>
      </c>
      <c r="C49" s="536" t="s">
        <v>373</v>
      </c>
      <c r="D49" s="536" t="s">
        <v>545</v>
      </c>
      <c r="E49" s="543" t="s">
        <v>766</v>
      </c>
      <c r="F49" s="523">
        <v>10000</v>
      </c>
      <c r="G49" s="523"/>
      <c r="H49" s="523">
        <v>0</v>
      </c>
    </row>
    <row r="50" spans="1:8" s="274" customFormat="1" ht="14.25" customHeight="1">
      <c r="A50" s="526"/>
      <c r="B50" s="537"/>
      <c r="C50" s="537"/>
      <c r="D50" s="537"/>
      <c r="E50" s="544"/>
      <c r="F50" s="524"/>
      <c r="G50" s="524"/>
      <c r="H50" s="524"/>
    </row>
    <row r="51" spans="1:8" s="274" customFormat="1" ht="12.75" customHeight="1">
      <c r="A51" s="526"/>
      <c r="B51" s="537"/>
      <c r="C51" s="537"/>
      <c r="D51" s="537"/>
      <c r="E51" s="544"/>
      <c r="F51" s="524"/>
      <c r="G51" s="524"/>
      <c r="H51" s="524"/>
    </row>
    <row r="52" spans="1:8" s="274" customFormat="1" ht="14.25" customHeight="1">
      <c r="A52" s="527"/>
      <c r="B52" s="539"/>
      <c r="C52" s="539"/>
      <c r="D52" s="539"/>
      <c r="E52" s="545"/>
      <c r="F52" s="546"/>
      <c r="G52" s="546"/>
      <c r="H52" s="561"/>
    </row>
    <row r="53" spans="1:8" s="274" customFormat="1" ht="18" customHeight="1">
      <c r="A53" s="525">
        <v>19</v>
      </c>
      <c r="B53" s="528" t="s">
        <v>372</v>
      </c>
      <c r="C53" s="528" t="s">
        <v>373</v>
      </c>
      <c r="D53" s="520" t="s">
        <v>579</v>
      </c>
      <c r="E53" s="517" t="s">
        <v>590</v>
      </c>
      <c r="F53" s="516">
        <v>561000</v>
      </c>
      <c r="G53" s="513">
        <v>405792.69</v>
      </c>
      <c r="H53" s="553">
        <f>G53/F53*100</f>
        <v>72.3338128342246</v>
      </c>
    </row>
    <row r="54" spans="1:8" s="274" customFormat="1" ht="14.25" customHeight="1">
      <c r="A54" s="526"/>
      <c r="B54" s="529"/>
      <c r="C54" s="529"/>
      <c r="D54" s="521"/>
      <c r="E54" s="518"/>
      <c r="F54" s="514"/>
      <c r="G54" s="511"/>
      <c r="H54" s="554"/>
    </row>
    <row r="55" spans="1:8" s="274" customFormat="1" ht="19.5" customHeight="1">
      <c r="A55" s="526"/>
      <c r="B55" s="529"/>
      <c r="C55" s="529"/>
      <c r="D55" s="521"/>
      <c r="E55" s="518"/>
      <c r="F55" s="514">
        <v>379000</v>
      </c>
      <c r="G55" s="511">
        <v>290457.31</v>
      </c>
      <c r="H55" s="554">
        <f>G55/F55*100</f>
        <v>76.63781266490766</v>
      </c>
    </row>
    <row r="56" spans="1:8" s="274" customFormat="1" ht="8.25" customHeight="1">
      <c r="A56" s="555"/>
      <c r="B56" s="530"/>
      <c r="C56" s="530"/>
      <c r="D56" s="522"/>
      <c r="E56" s="519"/>
      <c r="F56" s="515"/>
      <c r="G56" s="512"/>
      <c r="H56" s="560"/>
    </row>
    <row r="57" spans="1:8" ht="16.5" customHeight="1">
      <c r="A57" s="558">
        <v>20</v>
      </c>
      <c r="B57" s="536" t="s">
        <v>372</v>
      </c>
      <c r="C57" s="536" t="s">
        <v>373</v>
      </c>
      <c r="D57" s="562" t="s">
        <v>549</v>
      </c>
      <c r="E57" s="547" t="s">
        <v>0</v>
      </c>
      <c r="F57" s="516">
        <v>17000</v>
      </c>
      <c r="G57" s="523">
        <v>16728</v>
      </c>
      <c r="H57" s="515">
        <f>G57/F57*100</f>
        <v>98.4</v>
      </c>
    </row>
    <row r="58" spans="1:8" ht="21" customHeight="1">
      <c r="A58" s="559"/>
      <c r="B58" s="535"/>
      <c r="C58" s="535"/>
      <c r="D58" s="563"/>
      <c r="E58" s="548"/>
      <c r="F58" s="514"/>
      <c r="G58" s="524"/>
      <c r="H58" s="538"/>
    </row>
    <row r="59" spans="1:8" s="274" customFormat="1" ht="39.75" customHeight="1">
      <c r="A59" s="269">
        <v>21</v>
      </c>
      <c r="B59" s="270" t="s">
        <v>372</v>
      </c>
      <c r="C59" s="270" t="s">
        <v>373</v>
      </c>
      <c r="D59" s="270" t="s">
        <v>552</v>
      </c>
      <c r="E59" s="271" t="s">
        <v>1</v>
      </c>
      <c r="F59" s="272">
        <v>10270.5</v>
      </c>
      <c r="G59" s="272">
        <v>10270.5</v>
      </c>
      <c r="H59" s="273">
        <f>G59/F59*100</f>
        <v>100</v>
      </c>
    </row>
    <row r="60" spans="1:8" s="274" customFormat="1" ht="39.75" customHeight="1">
      <c r="A60" s="269">
        <v>22</v>
      </c>
      <c r="B60" s="270" t="s">
        <v>372</v>
      </c>
      <c r="C60" s="270" t="s">
        <v>373</v>
      </c>
      <c r="D60" s="270" t="s">
        <v>2</v>
      </c>
      <c r="E60" s="271" t="s">
        <v>3</v>
      </c>
      <c r="F60" s="272">
        <v>30000</v>
      </c>
      <c r="G60" s="272">
        <v>29900</v>
      </c>
      <c r="H60" s="273">
        <f>G60/F60*100</f>
        <v>99.66666666666667</v>
      </c>
    </row>
    <row r="61" spans="1:8" s="274" customFormat="1" ht="39.75" customHeight="1">
      <c r="A61" s="558">
        <v>23</v>
      </c>
      <c r="B61" s="536" t="s">
        <v>372</v>
      </c>
      <c r="C61" s="536" t="s">
        <v>374</v>
      </c>
      <c r="D61" s="520" t="s">
        <v>579</v>
      </c>
      <c r="E61" s="517" t="s">
        <v>4</v>
      </c>
      <c r="F61" s="523">
        <v>18000</v>
      </c>
      <c r="G61" s="523">
        <v>17500</v>
      </c>
      <c r="H61" s="538">
        <f>G61/F61*100</f>
        <v>97.22222222222221</v>
      </c>
    </row>
    <row r="62" spans="1:8" ht="15.75" customHeight="1">
      <c r="A62" s="559"/>
      <c r="B62" s="537"/>
      <c r="C62" s="537"/>
      <c r="D62" s="521"/>
      <c r="E62" s="518"/>
      <c r="F62" s="524"/>
      <c r="G62" s="524"/>
      <c r="H62" s="538"/>
    </row>
    <row r="63" spans="1:8" s="274" customFormat="1" ht="39.75" customHeight="1">
      <c r="A63" s="269">
        <v>24</v>
      </c>
      <c r="B63" s="270" t="s">
        <v>372</v>
      </c>
      <c r="C63" s="270" t="s">
        <v>377</v>
      </c>
      <c r="D63" s="270" t="s">
        <v>545</v>
      </c>
      <c r="E63" s="271" t="s">
        <v>5</v>
      </c>
      <c r="F63" s="272">
        <v>30000</v>
      </c>
      <c r="G63" s="272"/>
      <c r="H63" s="272">
        <v>0</v>
      </c>
    </row>
    <row r="64" spans="1:8" ht="14.25" customHeight="1">
      <c r="A64" s="558">
        <v>25</v>
      </c>
      <c r="B64" s="536" t="s">
        <v>372</v>
      </c>
      <c r="C64" s="536" t="s">
        <v>377</v>
      </c>
      <c r="D64" s="520" t="s">
        <v>552</v>
      </c>
      <c r="E64" s="517" t="s">
        <v>6</v>
      </c>
      <c r="F64" s="523">
        <v>6500</v>
      </c>
      <c r="G64" s="523">
        <v>6500</v>
      </c>
      <c r="H64" s="538">
        <f>G64/F64*100</f>
        <v>100</v>
      </c>
    </row>
    <row r="65" spans="1:8" ht="15.75" customHeight="1">
      <c r="A65" s="559"/>
      <c r="B65" s="537"/>
      <c r="C65" s="537"/>
      <c r="D65" s="521"/>
      <c r="E65" s="518"/>
      <c r="F65" s="524"/>
      <c r="G65" s="524"/>
      <c r="H65" s="538"/>
    </row>
    <row r="66" spans="1:8" ht="24.75" customHeight="1">
      <c r="A66" s="534">
        <v>26</v>
      </c>
      <c r="B66" s="536" t="s">
        <v>379</v>
      </c>
      <c r="C66" s="536" t="s">
        <v>380</v>
      </c>
      <c r="D66" s="536" t="s">
        <v>545</v>
      </c>
      <c r="E66" s="517" t="s">
        <v>7</v>
      </c>
      <c r="F66" s="523">
        <v>171500</v>
      </c>
      <c r="G66" s="523">
        <v>171500</v>
      </c>
      <c r="H66" s="523">
        <v>100</v>
      </c>
    </row>
    <row r="67" spans="1:8" ht="18.75" customHeight="1">
      <c r="A67" s="535"/>
      <c r="B67" s="537"/>
      <c r="C67" s="537"/>
      <c r="D67" s="537"/>
      <c r="E67" s="518"/>
      <c r="F67" s="524"/>
      <c r="G67" s="524"/>
      <c r="H67" s="524"/>
    </row>
    <row r="68" spans="1:8" ht="24.75" customHeight="1">
      <c r="A68" s="534">
        <v>27</v>
      </c>
      <c r="B68" s="536" t="s">
        <v>379</v>
      </c>
      <c r="C68" s="536" t="s">
        <v>380</v>
      </c>
      <c r="D68" s="536" t="s">
        <v>545</v>
      </c>
      <c r="E68" s="517" t="s">
        <v>8</v>
      </c>
      <c r="F68" s="523">
        <v>46000</v>
      </c>
      <c r="G68" s="523">
        <v>45832.04</v>
      </c>
      <c r="H68" s="523">
        <f>G68/F68*100</f>
        <v>99.63486956521739</v>
      </c>
    </row>
    <row r="69" spans="1:8" ht="18.75" customHeight="1">
      <c r="A69" s="535"/>
      <c r="B69" s="537"/>
      <c r="C69" s="537"/>
      <c r="D69" s="537"/>
      <c r="E69" s="518"/>
      <c r="F69" s="524"/>
      <c r="G69" s="524"/>
      <c r="H69" s="524"/>
    </row>
    <row r="70" spans="1:8" ht="27" customHeight="1">
      <c r="A70" s="276">
        <v>28</v>
      </c>
      <c r="B70" s="277" t="s">
        <v>379</v>
      </c>
      <c r="C70" s="277" t="s">
        <v>380</v>
      </c>
      <c r="D70" s="277" t="s">
        <v>545</v>
      </c>
      <c r="E70" s="290" t="s">
        <v>9</v>
      </c>
      <c r="F70" s="291">
        <v>8000</v>
      </c>
      <c r="G70" s="291">
        <v>7995</v>
      </c>
      <c r="H70" s="291">
        <v>98.4</v>
      </c>
    </row>
    <row r="71" spans="1:8" s="274" customFormat="1" ht="14.25" customHeight="1">
      <c r="A71" s="525">
        <v>29</v>
      </c>
      <c r="B71" s="528" t="s">
        <v>379</v>
      </c>
      <c r="C71" s="528" t="s">
        <v>380</v>
      </c>
      <c r="D71" s="520" t="s">
        <v>579</v>
      </c>
      <c r="E71" s="517" t="s">
        <v>10</v>
      </c>
      <c r="F71" s="533">
        <v>157069</v>
      </c>
      <c r="G71" s="516">
        <v>157069</v>
      </c>
      <c r="H71" s="516">
        <v>100</v>
      </c>
    </row>
    <row r="72" spans="1:8" s="274" customFormat="1" ht="14.25" customHeight="1">
      <c r="A72" s="526"/>
      <c r="B72" s="529"/>
      <c r="C72" s="529"/>
      <c r="D72" s="521"/>
      <c r="E72" s="518"/>
      <c r="F72" s="531"/>
      <c r="G72" s="514"/>
      <c r="H72" s="514"/>
    </row>
    <row r="73" spans="1:8" s="274" customFormat="1" ht="13.5" customHeight="1">
      <c r="A73" s="526"/>
      <c r="B73" s="529"/>
      <c r="C73" s="529"/>
      <c r="D73" s="521"/>
      <c r="E73" s="518"/>
      <c r="F73" s="531">
        <v>277931</v>
      </c>
      <c r="G73" s="514">
        <v>274785.04</v>
      </c>
      <c r="H73" s="514">
        <f>G73/F73*100</f>
        <v>98.8680787677517</v>
      </c>
    </row>
    <row r="74" spans="1:8" s="274" customFormat="1" ht="12.75" customHeight="1">
      <c r="A74" s="527"/>
      <c r="B74" s="530"/>
      <c r="C74" s="530"/>
      <c r="D74" s="522"/>
      <c r="E74" s="519"/>
      <c r="F74" s="532"/>
      <c r="G74" s="515"/>
      <c r="H74" s="515"/>
    </row>
    <row r="75" spans="1:8" ht="29.25" customHeight="1">
      <c r="A75" s="276">
        <v>30</v>
      </c>
      <c r="B75" s="277" t="s">
        <v>379</v>
      </c>
      <c r="C75" s="277" t="s">
        <v>380</v>
      </c>
      <c r="D75" s="277" t="s">
        <v>552</v>
      </c>
      <c r="E75" s="290" t="s">
        <v>11</v>
      </c>
      <c r="F75" s="291">
        <v>6000</v>
      </c>
      <c r="G75" s="291">
        <v>5980</v>
      </c>
      <c r="H75" s="291">
        <f>G75/F75*100</f>
        <v>99.66666666666667</v>
      </c>
    </row>
    <row r="76" spans="1:8" ht="24.75" customHeight="1">
      <c r="A76" s="276">
        <v>31</v>
      </c>
      <c r="B76" s="277" t="s">
        <v>379</v>
      </c>
      <c r="C76" s="277" t="s">
        <v>380</v>
      </c>
      <c r="D76" s="277" t="s">
        <v>552</v>
      </c>
      <c r="E76" s="290" t="s">
        <v>12</v>
      </c>
      <c r="F76" s="291">
        <v>14800</v>
      </c>
      <c r="G76" s="291">
        <v>14750.3</v>
      </c>
      <c r="H76" s="291">
        <f>G76/F76*100</f>
        <v>99.66418918918919</v>
      </c>
    </row>
    <row r="77" spans="1:8" s="274" customFormat="1" ht="29.25" customHeight="1">
      <c r="A77" s="276">
        <v>32</v>
      </c>
      <c r="B77" s="277" t="s">
        <v>379</v>
      </c>
      <c r="C77" s="277" t="s">
        <v>383</v>
      </c>
      <c r="D77" s="289" t="s">
        <v>545</v>
      </c>
      <c r="E77" s="290" t="s">
        <v>13</v>
      </c>
      <c r="F77" s="291">
        <v>1107360</v>
      </c>
      <c r="G77" s="291">
        <v>1102235.73</v>
      </c>
      <c r="H77" s="291">
        <f>G77/F77*100</f>
        <v>99.53725346770698</v>
      </c>
    </row>
    <row r="78" spans="1:8" s="274" customFormat="1" ht="53.25" customHeight="1">
      <c r="A78" s="525">
        <v>33</v>
      </c>
      <c r="B78" s="528" t="s">
        <v>379</v>
      </c>
      <c r="C78" s="528" t="s">
        <v>514</v>
      </c>
      <c r="D78" s="278" t="s">
        <v>547</v>
      </c>
      <c r="E78" s="576" t="s">
        <v>732</v>
      </c>
      <c r="F78" s="516">
        <v>1727000</v>
      </c>
      <c r="G78" s="513">
        <v>1648183.65</v>
      </c>
      <c r="H78" s="516">
        <f>G78/F78*100</f>
        <v>95.43622756224667</v>
      </c>
    </row>
    <row r="79" spans="1:8" s="274" customFormat="1" ht="14.25" customHeight="1">
      <c r="A79" s="526"/>
      <c r="B79" s="529"/>
      <c r="C79" s="529"/>
      <c r="D79" s="283"/>
      <c r="E79" s="577"/>
      <c r="F79" s="514"/>
      <c r="G79" s="511"/>
      <c r="H79" s="514"/>
    </row>
    <row r="80" spans="1:8" s="274" customFormat="1" ht="14.25" customHeight="1">
      <c r="A80" s="526"/>
      <c r="B80" s="529"/>
      <c r="C80" s="529"/>
      <c r="D80" s="283"/>
      <c r="E80" s="577"/>
      <c r="F80" s="514"/>
      <c r="G80" s="511"/>
      <c r="H80" s="514"/>
    </row>
    <row r="81" spans="1:8" s="274" customFormat="1" ht="81.75" customHeight="1">
      <c r="A81" s="555"/>
      <c r="B81" s="530"/>
      <c r="C81" s="530"/>
      <c r="D81" s="286">
        <v>6059</v>
      </c>
      <c r="E81" s="578"/>
      <c r="F81" s="288">
        <v>373000</v>
      </c>
      <c r="G81" s="293">
        <v>366607.19</v>
      </c>
      <c r="H81" s="294">
        <f>G81/F81*100</f>
        <v>98.28610991957105</v>
      </c>
    </row>
    <row r="82" spans="1:8" s="274" customFormat="1" ht="39.75" customHeight="1">
      <c r="A82" s="269">
        <v>34</v>
      </c>
      <c r="B82" s="270" t="s">
        <v>384</v>
      </c>
      <c r="C82" s="270" t="s">
        <v>653</v>
      </c>
      <c r="D82" s="270" t="s">
        <v>552</v>
      </c>
      <c r="E82" s="271" t="s">
        <v>14</v>
      </c>
      <c r="F82" s="272">
        <v>10000</v>
      </c>
      <c r="G82" s="272">
        <v>6910.57</v>
      </c>
      <c r="H82" s="273">
        <f>G82/F82*100</f>
        <v>69.1057</v>
      </c>
    </row>
    <row r="83" spans="1:8" ht="33" customHeight="1">
      <c r="A83" s="295"/>
      <c r="B83" s="296"/>
      <c r="C83" s="296"/>
      <c r="D83" s="296"/>
      <c r="E83" s="297" t="s">
        <v>593</v>
      </c>
      <c r="F83" s="298">
        <f>SUM(F8:F82)</f>
        <v>5625859.5</v>
      </c>
      <c r="G83" s="298">
        <f>SUM(G8:G82)</f>
        <v>5183226.990000001</v>
      </c>
      <c r="H83" s="273">
        <f>G83/F83*100</f>
        <v>92.13217980292613</v>
      </c>
    </row>
    <row r="84" ht="29.25" customHeight="1"/>
    <row r="85" ht="84" customHeight="1">
      <c r="E85" s="575"/>
    </row>
    <row r="86" ht="18">
      <c r="E86" s="575"/>
    </row>
    <row r="87" ht="18">
      <c r="E87" s="575"/>
    </row>
    <row r="88" ht="18">
      <c r="E88" s="575"/>
    </row>
  </sheetData>
  <sheetProtection/>
  <mergeCells count="174">
    <mergeCell ref="A27:A29"/>
    <mergeCell ref="B27:B29"/>
    <mergeCell ref="C27:C29"/>
    <mergeCell ref="D27:D29"/>
    <mergeCell ref="E85:E88"/>
    <mergeCell ref="E78:E81"/>
    <mergeCell ref="A78:A81"/>
    <mergeCell ref="B78:B81"/>
    <mergeCell ref="C78:C81"/>
    <mergeCell ref="A66:A67"/>
    <mergeCell ref="B66:B67"/>
    <mergeCell ref="C66:C67"/>
    <mergeCell ref="D66:D67"/>
    <mergeCell ref="H1:H4"/>
    <mergeCell ref="A5:A6"/>
    <mergeCell ref="B5:B6"/>
    <mergeCell ref="E5:E6"/>
    <mergeCell ref="C5:C6"/>
    <mergeCell ref="D5:D6"/>
    <mergeCell ref="H5:H6"/>
    <mergeCell ref="A2:G2"/>
    <mergeCell ref="F1:G1"/>
    <mergeCell ref="F5:F6"/>
    <mergeCell ref="A17:A20"/>
    <mergeCell ref="B17:B20"/>
    <mergeCell ref="C17:C20"/>
    <mergeCell ref="D17:D20"/>
    <mergeCell ref="H33:H35"/>
    <mergeCell ref="H40:H43"/>
    <mergeCell ref="G44:G47"/>
    <mergeCell ref="K17:K18"/>
    <mergeCell ref="H17:H20"/>
    <mergeCell ref="G27:G29"/>
    <mergeCell ref="H27:H29"/>
    <mergeCell ref="H44:H47"/>
    <mergeCell ref="H21:H23"/>
    <mergeCell ref="A12:A15"/>
    <mergeCell ref="B12:B15"/>
    <mergeCell ref="C12:C15"/>
    <mergeCell ref="H78:H80"/>
    <mergeCell ref="F36:F38"/>
    <mergeCell ref="H30:H32"/>
    <mergeCell ref="G36:G38"/>
    <mergeCell ref="H36:H38"/>
    <mergeCell ref="F33:F35"/>
    <mergeCell ref="G33:G35"/>
    <mergeCell ref="E17:E20"/>
    <mergeCell ref="G17:G20"/>
    <mergeCell ref="E30:E32"/>
    <mergeCell ref="F17:F20"/>
    <mergeCell ref="E27:E29"/>
    <mergeCell ref="F27:F29"/>
    <mergeCell ref="G30:G32"/>
    <mergeCell ref="G21:G23"/>
    <mergeCell ref="F21:F23"/>
    <mergeCell ref="G24:G26"/>
    <mergeCell ref="A44:A47"/>
    <mergeCell ref="D44:D47"/>
    <mergeCell ref="A49:A52"/>
    <mergeCell ref="G40:G43"/>
    <mergeCell ref="F40:F43"/>
    <mergeCell ref="F44:F47"/>
    <mergeCell ref="B44:B47"/>
    <mergeCell ref="C44:C47"/>
    <mergeCell ref="A40:A43"/>
    <mergeCell ref="B40:B43"/>
    <mergeCell ref="A57:A58"/>
    <mergeCell ref="B57:B58"/>
    <mergeCell ref="C57:C58"/>
    <mergeCell ref="D57:D58"/>
    <mergeCell ref="H13:H15"/>
    <mergeCell ref="H55:H56"/>
    <mergeCell ref="A64:A65"/>
    <mergeCell ref="B64:B65"/>
    <mergeCell ref="C64:C65"/>
    <mergeCell ref="D64:D65"/>
    <mergeCell ref="F49:F52"/>
    <mergeCell ref="G49:G52"/>
    <mergeCell ref="H49:H52"/>
    <mergeCell ref="A30:A32"/>
    <mergeCell ref="B30:B32"/>
    <mergeCell ref="C30:C32"/>
    <mergeCell ref="D30:D32"/>
    <mergeCell ref="A61:A62"/>
    <mergeCell ref="B61:B62"/>
    <mergeCell ref="C61:C62"/>
    <mergeCell ref="D61:D62"/>
    <mergeCell ref="A36:A38"/>
    <mergeCell ref="B36:B38"/>
    <mergeCell ref="C36:C38"/>
    <mergeCell ref="H53:H54"/>
    <mergeCell ref="A33:A35"/>
    <mergeCell ref="C40:C43"/>
    <mergeCell ref="D40:D43"/>
    <mergeCell ref="E53:E56"/>
    <mergeCell ref="A53:A56"/>
    <mergeCell ref="B53:B56"/>
    <mergeCell ref="C53:C56"/>
    <mergeCell ref="D53:D56"/>
    <mergeCell ref="B33:B35"/>
    <mergeCell ref="N30:N32"/>
    <mergeCell ref="O30:O32"/>
    <mergeCell ref="H24:H26"/>
    <mergeCell ref="J30:J32"/>
    <mergeCell ref="L30:L32"/>
    <mergeCell ref="M30:M32"/>
    <mergeCell ref="I30:I32"/>
    <mergeCell ref="K30:K32"/>
    <mergeCell ref="A21:A23"/>
    <mergeCell ref="B21:B23"/>
    <mergeCell ref="C21:C23"/>
    <mergeCell ref="D21:D23"/>
    <mergeCell ref="E61:E62"/>
    <mergeCell ref="E57:E58"/>
    <mergeCell ref="D49:D52"/>
    <mergeCell ref="A24:A26"/>
    <mergeCell ref="B24:B26"/>
    <mergeCell ref="C24:C26"/>
    <mergeCell ref="D24:D26"/>
    <mergeCell ref="C33:C35"/>
    <mergeCell ref="D33:D35"/>
    <mergeCell ref="E33:E35"/>
    <mergeCell ref="E21:E23"/>
    <mergeCell ref="D36:D38"/>
    <mergeCell ref="E24:E26"/>
    <mergeCell ref="E49:E52"/>
    <mergeCell ref="E40:E43"/>
    <mergeCell ref="E44:E47"/>
    <mergeCell ref="E36:E38"/>
    <mergeCell ref="B49:B52"/>
    <mergeCell ref="C49:C52"/>
    <mergeCell ref="E68:E69"/>
    <mergeCell ref="H57:H58"/>
    <mergeCell ref="H61:H62"/>
    <mergeCell ref="F64:F65"/>
    <mergeCell ref="E66:E67"/>
    <mergeCell ref="E64:E65"/>
    <mergeCell ref="G64:G65"/>
    <mergeCell ref="G57:G58"/>
    <mergeCell ref="G61:G62"/>
    <mergeCell ref="G66:G67"/>
    <mergeCell ref="F57:F58"/>
    <mergeCell ref="H64:H65"/>
    <mergeCell ref="F61:F62"/>
    <mergeCell ref="H66:H67"/>
    <mergeCell ref="F66:F67"/>
    <mergeCell ref="A68:A69"/>
    <mergeCell ref="B68:B69"/>
    <mergeCell ref="C68:C69"/>
    <mergeCell ref="D68:D69"/>
    <mergeCell ref="F68:F69"/>
    <mergeCell ref="G68:G69"/>
    <mergeCell ref="H68:H69"/>
    <mergeCell ref="A71:A74"/>
    <mergeCell ref="B71:B74"/>
    <mergeCell ref="C71:C74"/>
    <mergeCell ref="H73:H74"/>
    <mergeCell ref="F73:F74"/>
    <mergeCell ref="F71:F72"/>
    <mergeCell ref="G73:G74"/>
    <mergeCell ref="H71:H72"/>
    <mergeCell ref="E71:E74"/>
    <mergeCell ref="D71:D74"/>
    <mergeCell ref="F78:F80"/>
    <mergeCell ref="G78:G80"/>
    <mergeCell ref="G71:G72"/>
    <mergeCell ref="G5:G6"/>
    <mergeCell ref="G13:G15"/>
    <mergeCell ref="G53:G54"/>
    <mergeCell ref="F55:F56"/>
    <mergeCell ref="G55:G56"/>
    <mergeCell ref="F53:F54"/>
    <mergeCell ref="F24:F26"/>
    <mergeCell ref="F30:F32"/>
  </mergeCells>
  <printOptions horizontalCentered="1"/>
  <pageMargins left="0.15748031496062992" right="0.03937007874015748" top="0.5511811023622047" bottom="0.1968503937007874" header="0.2755905511811024" footer="0.5118110236220472"/>
  <pageSetup fitToWidth="2" horizontalDpi="600" verticalDpi="600" orientation="portrait" paperSize="9" scale="55" r:id="rId1"/>
  <rowBreaks count="1" manualBreakCount="1">
    <brk id="62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6.28125" style="0" customWidth="1"/>
    <col min="2" max="2" width="6.8515625" style="0" customWidth="1"/>
    <col min="4" max="4" width="42.8515625" style="0" customWidth="1"/>
    <col min="5" max="6" width="12.8515625" style="0" customWidth="1"/>
    <col min="7" max="7" width="11.28125" style="0" customWidth="1"/>
    <col min="8" max="8" width="12.421875" style="52" hidden="1" customWidth="1"/>
    <col min="9" max="9" width="0" style="0" hidden="1" customWidth="1"/>
    <col min="10" max="10" width="11.7109375" style="0" bestFit="1" customWidth="1"/>
  </cols>
  <sheetData>
    <row r="1" spans="7:9" ht="12.75">
      <c r="G1" s="579"/>
      <c r="H1" s="580"/>
      <c r="I1" s="107"/>
    </row>
    <row r="2" spans="6:9" ht="12.75">
      <c r="F2" t="s">
        <v>563</v>
      </c>
      <c r="G2" s="581"/>
      <c r="H2" s="580"/>
      <c r="I2" s="580"/>
    </row>
    <row r="3" ht="29.25" customHeight="1"/>
    <row r="4" spans="1:9" ht="12.75">
      <c r="A4" s="585" t="s">
        <v>725</v>
      </c>
      <c r="B4" s="585"/>
      <c r="C4" s="585"/>
      <c r="D4" s="585"/>
      <c r="E4" s="585"/>
      <c r="F4" s="585"/>
      <c r="G4" s="585"/>
      <c r="H4" s="585"/>
      <c r="I4" s="585"/>
    </row>
    <row r="5" spans="1:9" ht="46.5" customHeight="1">
      <c r="A5" s="585"/>
      <c r="B5" s="585"/>
      <c r="C5" s="585"/>
      <c r="D5" s="585"/>
      <c r="E5" s="585"/>
      <c r="F5" s="585"/>
      <c r="G5" s="585"/>
      <c r="H5" s="585"/>
      <c r="I5" s="585"/>
    </row>
    <row r="6" ht="24.75" customHeight="1"/>
    <row r="7" spans="1:9" ht="12.75" customHeight="1">
      <c r="A7" s="589" t="s">
        <v>392</v>
      </c>
      <c r="B7" s="582" t="s">
        <v>410</v>
      </c>
      <c r="C7" s="582" t="s">
        <v>499</v>
      </c>
      <c r="D7" s="582" t="s">
        <v>538</v>
      </c>
      <c r="E7" s="586" t="s">
        <v>564</v>
      </c>
      <c r="F7" s="598" t="s">
        <v>733</v>
      </c>
      <c r="G7" s="601" t="s">
        <v>734</v>
      </c>
      <c r="H7" s="592" t="s">
        <v>539</v>
      </c>
      <c r="I7" s="595" t="s">
        <v>531</v>
      </c>
    </row>
    <row r="8" spans="1:9" ht="12.75">
      <c r="A8" s="590"/>
      <c r="B8" s="583"/>
      <c r="C8" s="583"/>
      <c r="D8" s="583"/>
      <c r="E8" s="587"/>
      <c r="F8" s="599"/>
      <c r="G8" s="602"/>
      <c r="H8" s="593"/>
      <c r="I8" s="596"/>
    </row>
    <row r="9" spans="1:9" ht="37.5" customHeight="1">
      <c r="A9" s="591"/>
      <c r="B9" s="584"/>
      <c r="C9" s="584"/>
      <c r="D9" s="584"/>
      <c r="E9" s="588"/>
      <c r="F9" s="600"/>
      <c r="G9" s="603"/>
      <c r="H9" s="594"/>
      <c r="I9" s="597"/>
    </row>
    <row r="10" spans="1:9" ht="12.75">
      <c r="A10" s="80" t="s">
        <v>540</v>
      </c>
      <c r="B10" s="81" t="s">
        <v>541</v>
      </c>
      <c r="C10" s="81" t="s">
        <v>542</v>
      </c>
      <c r="D10" s="81" t="s">
        <v>543</v>
      </c>
      <c r="E10" s="81"/>
      <c r="F10" s="82">
        <v>6</v>
      </c>
      <c r="G10" s="82">
        <v>7</v>
      </c>
      <c r="H10" s="82">
        <v>8</v>
      </c>
      <c r="I10" s="108">
        <v>9</v>
      </c>
    </row>
    <row r="11" spans="1:9" ht="18" customHeight="1">
      <c r="A11" s="300" t="s">
        <v>508</v>
      </c>
      <c r="B11" s="300"/>
      <c r="C11" s="301"/>
      <c r="D11" s="302" t="s">
        <v>509</v>
      </c>
      <c r="E11" s="303">
        <f>E12</f>
        <v>80000</v>
      </c>
      <c r="F11" s="303">
        <f>F12</f>
        <v>13305</v>
      </c>
      <c r="G11" s="303">
        <f>G12</f>
        <v>93305</v>
      </c>
      <c r="H11" s="84">
        <f>H12</f>
        <v>256998.7</v>
      </c>
      <c r="I11" s="90">
        <f>H11/E11*100</f>
        <v>321.248375</v>
      </c>
    </row>
    <row r="12" spans="1:9" ht="18" customHeight="1">
      <c r="A12" s="98"/>
      <c r="B12" s="300" t="s">
        <v>510</v>
      </c>
      <c r="C12" s="301"/>
      <c r="D12" s="302" t="s">
        <v>327</v>
      </c>
      <c r="E12" s="303">
        <f>E13+E16</f>
        <v>80000</v>
      </c>
      <c r="F12" s="303">
        <f>F13+F16</f>
        <v>13305</v>
      </c>
      <c r="G12" s="303">
        <f>G13+G16</f>
        <v>93305</v>
      </c>
      <c r="H12" s="84">
        <f>H16</f>
        <v>256998.7</v>
      </c>
      <c r="I12" s="90">
        <f>H12/E12*100</f>
        <v>321.248375</v>
      </c>
    </row>
    <row r="13" spans="1:9" ht="18" customHeight="1">
      <c r="A13" s="103"/>
      <c r="B13" s="93"/>
      <c r="C13" s="87" t="s">
        <v>726</v>
      </c>
      <c r="D13" s="88" t="s">
        <v>546</v>
      </c>
      <c r="E13" s="89">
        <f>SUM(E15:E15)</f>
        <v>68000</v>
      </c>
      <c r="F13" s="89">
        <f>SUM(F15:F15)</f>
        <v>11100</v>
      </c>
      <c r="G13" s="89">
        <f>SUM(G15:G15)</f>
        <v>79100</v>
      </c>
      <c r="H13" s="89">
        <f>SUM(H15:H15)</f>
        <v>256998.7</v>
      </c>
      <c r="I13" s="90">
        <f>H13/E13</f>
        <v>3.7793926470588235</v>
      </c>
    </row>
    <row r="14" spans="1:9" ht="13.5" customHeight="1">
      <c r="A14" s="95"/>
      <c r="B14" s="93"/>
      <c r="C14" s="87"/>
      <c r="D14" s="88" t="s">
        <v>447</v>
      </c>
      <c r="E14" s="89"/>
      <c r="F14" s="89"/>
      <c r="G14" s="92"/>
      <c r="H14" s="92"/>
      <c r="I14" s="90"/>
    </row>
    <row r="15" spans="1:9" ht="21.75" customHeight="1">
      <c r="A15" s="95"/>
      <c r="B15" s="93"/>
      <c r="C15" s="87" t="s">
        <v>727</v>
      </c>
      <c r="D15" s="88" t="s">
        <v>736</v>
      </c>
      <c r="E15" s="89">
        <v>68000</v>
      </c>
      <c r="F15" s="92">
        <f>G15-E15</f>
        <v>11100</v>
      </c>
      <c r="G15" s="92">
        <v>79100</v>
      </c>
      <c r="H15" s="92">
        <v>256998.7</v>
      </c>
      <c r="I15" s="90">
        <f>H15/E15</f>
        <v>3.7793926470588235</v>
      </c>
    </row>
    <row r="16" spans="1:9" ht="18" customHeight="1">
      <c r="A16" s="95"/>
      <c r="B16" s="93"/>
      <c r="C16" s="87" t="s">
        <v>549</v>
      </c>
      <c r="D16" s="88" t="s">
        <v>546</v>
      </c>
      <c r="E16" s="89">
        <f>SUM(E18:E18)</f>
        <v>12000</v>
      </c>
      <c r="F16" s="89">
        <f>SUM(F18:F18)</f>
        <v>2205</v>
      </c>
      <c r="G16" s="89">
        <f>SUM(G18:G18)</f>
        <v>14205</v>
      </c>
      <c r="H16" s="89">
        <f>SUM(H18:H18)</f>
        <v>256998.7</v>
      </c>
      <c r="I16" s="90">
        <f>H16/E16</f>
        <v>21.416558333333334</v>
      </c>
    </row>
    <row r="17" spans="1:9" ht="18" customHeight="1">
      <c r="A17" s="95"/>
      <c r="B17" s="93"/>
      <c r="C17" s="87"/>
      <c r="D17" s="88" t="s">
        <v>447</v>
      </c>
      <c r="E17" s="89"/>
      <c r="F17" s="89"/>
      <c r="G17" s="92"/>
      <c r="H17" s="92"/>
      <c r="I17" s="90"/>
    </row>
    <row r="18" spans="1:9" ht="24" customHeight="1">
      <c r="A18" s="95"/>
      <c r="B18" s="93"/>
      <c r="C18" s="87" t="s">
        <v>550</v>
      </c>
      <c r="D18" s="88" t="s">
        <v>736</v>
      </c>
      <c r="E18" s="89">
        <v>12000</v>
      </c>
      <c r="F18" s="92">
        <f>G18-E18</f>
        <v>2205</v>
      </c>
      <c r="G18" s="92">
        <v>14205</v>
      </c>
      <c r="H18" s="92">
        <v>256998.7</v>
      </c>
      <c r="I18" s="90">
        <f>H18/E18</f>
        <v>21.416558333333334</v>
      </c>
    </row>
    <row r="19" spans="1:9" ht="18" customHeight="1">
      <c r="A19" s="304" t="s">
        <v>334</v>
      </c>
      <c r="B19" s="300"/>
      <c r="C19" s="301"/>
      <c r="D19" s="302" t="s">
        <v>336</v>
      </c>
      <c r="E19" s="303">
        <f>E20</f>
        <v>62000</v>
      </c>
      <c r="F19" s="303">
        <f>F20</f>
        <v>-62000</v>
      </c>
      <c r="G19" s="303">
        <f>G20</f>
        <v>0</v>
      </c>
      <c r="H19" s="84" t="e">
        <f>#REF!+H20</f>
        <v>#REF!</v>
      </c>
      <c r="I19" s="85" t="e">
        <f>H19/E19</f>
        <v>#REF!</v>
      </c>
    </row>
    <row r="20" spans="1:9" ht="18" customHeight="1">
      <c r="A20" s="83"/>
      <c r="B20" s="300" t="s">
        <v>338</v>
      </c>
      <c r="C20" s="301"/>
      <c r="D20" s="302" t="s">
        <v>327</v>
      </c>
      <c r="E20" s="303">
        <f>E21+E24</f>
        <v>62000</v>
      </c>
      <c r="F20" s="303">
        <f>F21+F24</f>
        <v>-62000</v>
      </c>
      <c r="G20" s="303">
        <f>G21+G24</f>
        <v>0</v>
      </c>
      <c r="H20" s="84" t="e">
        <f>H21+H24+#REF!</f>
        <v>#REF!</v>
      </c>
      <c r="I20" s="85" t="e">
        <f>H20/E20</f>
        <v>#REF!</v>
      </c>
    </row>
    <row r="21" spans="1:9" ht="18" customHeight="1">
      <c r="A21" s="86"/>
      <c r="B21" s="86"/>
      <c r="C21" s="87" t="s">
        <v>547</v>
      </c>
      <c r="D21" s="88" t="s">
        <v>546</v>
      </c>
      <c r="E21" s="89">
        <f>SUM(E23:E23)</f>
        <v>25000</v>
      </c>
      <c r="F21" s="89">
        <f>SUM(F23:F23)</f>
        <v>-25000</v>
      </c>
      <c r="G21" s="89">
        <f>SUM(G23:G23)</f>
        <v>0</v>
      </c>
      <c r="H21" s="89">
        <f>SUM(H23:H23)</f>
        <v>0</v>
      </c>
      <c r="I21" s="90">
        <f>H21/E21</f>
        <v>0</v>
      </c>
    </row>
    <row r="22" spans="1:9" ht="15" customHeight="1">
      <c r="A22" s="91"/>
      <c r="B22" s="86"/>
      <c r="C22" s="87"/>
      <c r="D22" s="88" t="s">
        <v>447</v>
      </c>
      <c r="E22" s="89"/>
      <c r="F22" s="92"/>
      <c r="G22" s="92"/>
      <c r="H22" s="92"/>
      <c r="I22" s="90"/>
    </row>
    <row r="23" spans="1:9" ht="27" customHeight="1">
      <c r="A23" s="91"/>
      <c r="B23" s="86"/>
      <c r="C23" s="87" t="s">
        <v>548</v>
      </c>
      <c r="D23" s="88" t="s">
        <v>731</v>
      </c>
      <c r="E23" s="89">
        <v>25000</v>
      </c>
      <c r="F23" s="92">
        <v>-25000</v>
      </c>
      <c r="G23" s="92">
        <v>0</v>
      </c>
      <c r="H23" s="92">
        <v>0</v>
      </c>
      <c r="I23" s="90">
        <f>H23/E23</f>
        <v>0</v>
      </c>
    </row>
    <row r="24" spans="1:9" ht="18" customHeight="1">
      <c r="A24" s="86"/>
      <c r="B24" s="86"/>
      <c r="C24" s="87" t="s">
        <v>549</v>
      </c>
      <c r="D24" s="88" t="s">
        <v>546</v>
      </c>
      <c r="E24" s="89">
        <f>SUM(E26:E26)</f>
        <v>37000</v>
      </c>
      <c r="F24" s="89">
        <f>SUM(F26:F26)</f>
        <v>-37000</v>
      </c>
      <c r="G24" s="89">
        <f>SUM(G26:G26)</f>
        <v>0</v>
      </c>
      <c r="H24" s="89">
        <f>SUM(H26:H26)</f>
        <v>2402.57</v>
      </c>
      <c r="I24" s="90">
        <f>H24/E24</f>
        <v>0.06493432432432433</v>
      </c>
    </row>
    <row r="25" spans="1:9" ht="18" customHeight="1">
      <c r="A25" s="91"/>
      <c r="B25" s="86"/>
      <c r="C25" s="87"/>
      <c r="D25" s="88" t="s">
        <v>447</v>
      </c>
      <c r="E25" s="89"/>
      <c r="F25" s="92"/>
      <c r="G25" s="92"/>
      <c r="H25" s="92"/>
      <c r="I25" s="90"/>
    </row>
    <row r="26" spans="1:9" ht="26.25" customHeight="1">
      <c r="A26" s="91"/>
      <c r="B26" s="86"/>
      <c r="C26" s="87" t="s">
        <v>550</v>
      </c>
      <c r="D26" s="88" t="s">
        <v>731</v>
      </c>
      <c r="E26" s="89">
        <v>37000</v>
      </c>
      <c r="F26" s="92">
        <v>-37000</v>
      </c>
      <c r="G26" s="92">
        <v>0</v>
      </c>
      <c r="H26" s="92">
        <v>2402.57</v>
      </c>
      <c r="I26" s="90">
        <f>H26/E26</f>
        <v>0.06493432432432433</v>
      </c>
    </row>
    <row r="27" spans="1:9" ht="18" customHeight="1">
      <c r="A27" s="305" t="s">
        <v>372</v>
      </c>
      <c r="B27" s="306"/>
      <c r="C27" s="301"/>
      <c r="D27" s="302" t="s">
        <v>389</v>
      </c>
      <c r="E27" s="303">
        <f>E28+E39</f>
        <v>2520000</v>
      </c>
      <c r="F27" s="303">
        <f>F28+F39</f>
        <v>-1545000</v>
      </c>
      <c r="G27" s="303">
        <f>G28+G39</f>
        <v>975000</v>
      </c>
      <c r="H27" s="84" t="e">
        <f>H28+#REF!+H39</f>
        <v>#REF!</v>
      </c>
      <c r="I27" s="85" t="e">
        <f>H27/E27</f>
        <v>#REF!</v>
      </c>
    </row>
    <row r="28" spans="1:9" ht="18" customHeight="1">
      <c r="A28" s="94"/>
      <c r="B28" s="306" t="s">
        <v>373</v>
      </c>
      <c r="C28" s="301"/>
      <c r="D28" s="302" t="s">
        <v>413</v>
      </c>
      <c r="E28" s="303">
        <f>E29+E34</f>
        <v>2235000</v>
      </c>
      <c r="F28" s="303">
        <f>F29+F34</f>
        <v>-1278000</v>
      </c>
      <c r="G28" s="303">
        <f>G29+G34</f>
        <v>957000</v>
      </c>
      <c r="H28" s="84" t="e">
        <f>#REF!+H29+H34</f>
        <v>#REF!</v>
      </c>
      <c r="I28" s="85" t="e">
        <f>H28/E28</f>
        <v>#REF!</v>
      </c>
    </row>
    <row r="29" spans="1:9" ht="18" customHeight="1">
      <c r="A29" s="95"/>
      <c r="B29" s="93"/>
      <c r="C29" s="87" t="s">
        <v>547</v>
      </c>
      <c r="D29" s="88" t="s">
        <v>546</v>
      </c>
      <c r="E29" s="89">
        <f>SUM(E31:E33)</f>
        <v>1393300</v>
      </c>
      <c r="F29" s="89">
        <f>SUM(F31:F33)</f>
        <v>-832300</v>
      </c>
      <c r="G29" s="89">
        <f>SUM(G31:G33)</f>
        <v>561000</v>
      </c>
      <c r="H29" s="89">
        <f>SUM(H33:H33)</f>
        <v>333876.57</v>
      </c>
      <c r="I29" s="90">
        <f>H29/E29</f>
        <v>0.23963006531256728</v>
      </c>
    </row>
    <row r="30" spans="1:9" ht="12.75" customHeight="1">
      <c r="A30" s="95"/>
      <c r="B30" s="93"/>
      <c r="C30" s="87"/>
      <c r="D30" s="88" t="s">
        <v>447</v>
      </c>
      <c r="E30" s="89"/>
      <c r="F30" s="92"/>
      <c r="G30" s="92"/>
      <c r="H30" s="92"/>
      <c r="I30" s="90"/>
    </row>
    <row r="31" spans="1:9" ht="30" customHeight="1">
      <c r="A31" s="95"/>
      <c r="B31" s="93"/>
      <c r="C31" s="87" t="s">
        <v>548</v>
      </c>
      <c r="D31" s="88" t="s">
        <v>557</v>
      </c>
      <c r="E31" s="89">
        <v>152400</v>
      </c>
      <c r="F31" s="92">
        <f>G31-E31</f>
        <v>-152400</v>
      </c>
      <c r="G31" s="92">
        <v>0</v>
      </c>
      <c r="H31" s="92">
        <v>333876.57</v>
      </c>
      <c r="I31" s="90">
        <f>H31/E31</f>
        <v>2.1907911417322836</v>
      </c>
    </row>
    <row r="32" spans="1:9" ht="22.5" customHeight="1">
      <c r="A32" s="95"/>
      <c r="B32" s="93"/>
      <c r="C32" s="87" t="s">
        <v>565</v>
      </c>
      <c r="D32" s="88" t="s">
        <v>558</v>
      </c>
      <c r="E32" s="89">
        <v>1067200</v>
      </c>
      <c r="F32" s="92">
        <f>G32-E32</f>
        <v>-506200</v>
      </c>
      <c r="G32" s="92">
        <v>561000</v>
      </c>
      <c r="H32" s="92">
        <v>445880</v>
      </c>
      <c r="I32" s="90">
        <f>H32/E32</f>
        <v>0.4178035982008996</v>
      </c>
    </row>
    <row r="33" spans="1:9" ht="32.25" customHeight="1">
      <c r="A33" s="95"/>
      <c r="B33" s="93"/>
      <c r="C33" s="87" t="s">
        <v>556</v>
      </c>
      <c r="D33" s="88" t="s">
        <v>560</v>
      </c>
      <c r="E33" s="89">
        <v>173700</v>
      </c>
      <c r="F33" s="92">
        <f>G33-E33</f>
        <v>-173700</v>
      </c>
      <c r="G33" s="92">
        <v>0</v>
      </c>
      <c r="H33" s="92">
        <v>333876.57</v>
      </c>
      <c r="I33" s="90">
        <f>H33/E33</f>
        <v>1.9221449050086357</v>
      </c>
    </row>
    <row r="34" spans="1:9" ht="27" customHeight="1">
      <c r="A34" s="95"/>
      <c r="B34" s="93"/>
      <c r="C34" s="87" t="s">
        <v>549</v>
      </c>
      <c r="D34" s="88" t="s">
        <v>546</v>
      </c>
      <c r="E34" s="89">
        <f>SUM(E36:E38)</f>
        <v>841700</v>
      </c>
      <c r="F34" s="89">
        <f>SUM(F36:F38)</f>
        <v>-445700</v>
      </c>
      <c r="G34" s="89">
        <f>SUM(G36:G38)</f>
        <v>396000</v>
      </c>
      <c r="H34" s="89">
        <f>SUM(H36:H38)</f>
        <v>761032.77</v>
      </c>
      <c r="I34" s="90">
        <f>H34/E34</f>
        <v>0.904161542117144</v>
      </c>
    </row>
    <row r="35" spans="1:9" ht="12" customHeight="1">
      <c r="A35" s="95"/>
      <c r="B35" s="93"/>
      <c r="C35" s="87"/>
      <c r="D35" s="88" t="s">
        <v>447</v>
      </c>
      <c r="E35" s="89"/>
      <c r="F35" s="92"/>
      <c r="G35" s="92"/>
      <c r="H35" s="92"/>
      <c r="I35" s="90"/>
    </row>
    <row r="36" spans="1:9" ht="30.75" customHeight="1">
      <c r="A36" s="95"/>
      <c r="B36" s="93"/>
      <c r="C36" s="87" t="s">
        <v>550</v>
      </c>
      <c r="D36" s="88" t="s">
        <v>557</v>
      </c>
      <c r="E36" s="89">
        <v>97600</v>
      </c>
      <c r="F36" s="92">
        <f>G36-E36</f>
        <v>-80600</v>
      </c>
      <c r="G36" s="92">
        <v>17000</v>
      </c>
      <c r="H36" s="92">
        <v>150552</v>
      </c>
      <c r="I36" s="90">
        <f>H36/E36</f>
        <v>1.5425409836065573</v>
      </c>
    </row>
    <row r="37" spans="1:9" ht="22.5" customHeight="1">
      <c r="A37" s="95"/>
      <c r="B37" s="93"/>
      <c r="C37" s="87" t="s">
        <v>551</v>
      </c>
      <c r="D37" s="88" t="s">
        <v>558</v>
      </c>
      <c r="E37" s="89">
        <v>632800</v>
      </c>
      <c r="F37" s="92">
        <f>G37-E37</f>
        <v>-253800</v>
      </c>
      <c r="G37" s="92">
        <v>379000</v>
      </c>
      <c r="H37" s="92">
        <v>445880</v>
      </c>
      <c r="I37" s="90">
        <f>H37/E37</f>
        <v>0.7046144121365361</v>
      </c>
    </row>
    <row r="38" spans="1:9" ht="29.25" customHeight="1">
      <c r="A38" s="95"/>
      <c r="B38" s="93"/>
      <c r="C38" s="87" t="s">
        <v>559</v>
      </c>
      <c r="D38" s="88" t="s">
        <v>560</v>
      </c>
      <c r="E38" s="89">
        <v>111300</v>
      </c>
      <c r="F38" s="92">
        <f>G38-E38</f>
        <v>-111300</v>
      </c>
      <c r="G38" s="92">
        <v>0</v>
      </c>
      <c r="H38" s="92">
        <v>164600.77</v>
      </c>
      <c r="I38" s="90">
        <f>H38/E38</f>
        <v>1.4788928122192273</v>
      </c>
    </row>
    <row r="39" spans="1:9" ht="18" customHeight="1">
      <c r="A39" s="109"/>
      <c r="B39" s="306" t="s">
        <v>374</v>
      </c>
      <c r="C39" s="301"/>
      <c r="D39" s="302" t="s">
        <v>375</v>
      </c>
      <c r="E39" s="303">
        <f>E40</f>
        <v>285000</v>
      </c>
      <c r="F39" s="303">
        <f>F40</f>
        <v>-267000</v>
      </c>
      <c r="G39" s="303">
        <f>G40</f>
        <v>18000</v>
      </c>
      <c r="H39" s="84" t="e">
        <f>#REF!+H40+#REF!</f>
        <v>#REF!</v>
      </c>
      <c r="I39" s="85" t="e">
        <f>H39/E39</f>
        <v>#REF!</v>
      </c>
    </row>
    <row r="40" spans="1:9" ht="18" customHeight="1">
      <c r="A40" s="95"/>
      <c r="B40" s="93"/>
      <c r="C40" s="87" t="s">
        <v>549</v>
      </c>
      <c r="D40" s="88" t="s">
        <v>546</v>
      </c>
      <c r="E40" s="89">
        <f>E42</f>
        <v>285000</v>
      </c>
      <c r="F40" s="89">
        <f>F42</f>
        <v>-267000</v>
      </c>
      <c r="G40" s="89">
        <f>G42</f>
        <v>18000</v>
      </c>
      <c r="H40" s="89">
        <f>H42</f>
        <v>17047.8</v>
      </c>
      <c r="I40" s="90">
        <f>H40/E40</f>
        <v>0.059816842105263154</v>
      </c>
    </row>
    <row r="41" spans="1:9" ht="18" customHeight="1">
      <c r="A41" s="95"/>
      <c r="B41" s="93"/>
      <c r="C41" s="87"/>
      <c r="D41" s="88" t="s">
        <v>447</v>
      </c>
      <c r="E41" s="89"/>
      <c r="F41" s="92"/>
      <c r="G41" s="92"/>
      <c r="H41" s="92"/>
      <c r="I41" s="90"/>
    </row>
    <row r="42" spans="1:9" ht="18" customHeight="1">
      <c r="A42" s="96"/>
      <c r="B42" s="93"/>
      <c r="C42" s="87" t="s">
        <v>550</v>
      </c>
      <c r="D42" s="88" t="s">
        <v>730</v>
      </c>
      <c r="E42" s="89">
        <v>285000</v>
      </c>
      <c r="F42" s="92">
        <f>G42-E42</f>
        <v>-267000</v>
      </c>
      <c r="G42" s="92">
        <v>18000</v>
      </c>
      <c r="H42" s="92">
        <v>17047.8</v>
      </c>
      <c r="I42" s="90">
        <f>H42/E42</f>
        <v>0.059816842105263154</v>
      </c>
    </row>
    <row r="43" spans="1:9" ht="18" customHeight="1">
      <c r="A43" s="307" t="s">
        <v>379</v>
      </c>
      <c r="B43" s="306"/>
      <c r="C43" s="301"/>
      <c r="D43" s="302" t="s">
        <v>381</v>
      </c>
      <c r="E43" s="303">
        <f>E44+E52</f>
        <v>2902300</v>
      </c>
      <c r="F43" s="303">
        <f>F44+F52</f>
        <v>-367300</v>
      </c>
      <c r="G43" s="303">
        <f>G44+G52</f>
        <v>2535000</v>
      </c>
      <c r="H43" s="84" t="e">
        <f>H44</f>
        <v>#REF!</v>
      </c>
      <c r="I43" s="85" t="e">
        <f>H43/E43</f>
        <v>#REF!</v>
      </c>
    </row>
    <row r="44" spans="1:9" ht="18" customHeight="1">
      <c r="A44" s="97"/>
      <c r="B44" s="300" t="s">
        <v>380</v>
      </c>
      <c r="C44" s="301"/>
      <c r="D44" s="302" t="s">
        <v>382</v>
      </c>
      <c r="E44" s="303">
        <f>E45+E48</f>
        <v>415000</v>
      </c>
      <c r="F44" s="303">
        <f>F45+F48</f>
        <v>20000</v>
      </c>
      <c r="G44" s="303">
        <f>G45+G48</f>
        <v>435000</v>
      </c>
      <c r="H44" s="84" t="e">
        <f>H45+H48</f>
        <v>#REF!</v>
      </c>
      <c r="I44" s="85" t="e">
        <f>H44/E44</f>
        <v>#REF!</v>
      </c>
    </row>
    <row r="45" spans="1:9" ht="18" customHeight="1">
      <c r="A45" s="103"/>
      <c r="B45" s="93"/>
      <c r="C45" s="87" t="s">
        <v>547</v>
      </c>
      <c r="D45" s="88" t="s">
        <v>546</v>
      </c>
      <c r="E45" s="89">
        <f>E47</f>
        <v>157069</v>
      </c>
      <c r="F45" s="89">
        <f>F47</f>
        <v>0</v>
      </c>
      <c r="G45" s="89">
        <f>G47</f>
        <v>157069</v>
      </c>
      <c r="H45" s="89" t="e">
        <f>#REF!</f>
        <v>#REF!</v>
      </c>
      <c r="I45" s="90" t="e">
        <f>H45/E45</f>
        <v>#REF!</v>
      </c>
    </row>
    <row r="46" spans="1:9" ht="12" customHeight="1">
      <c r="A46" s="95"/>
      <c r="B46" s="93"/>
      <c r="C46" s="99"/>
      <c r="D46" s="100" t="s">
        <v>447</v>
      </c>
      <c r="E46" s="89"/>
      <c r="F46" s="92"/>
      <c r="G46" s="92"/>
      <c r="H46" s="92"/>
      <c r="I46" s="90"/>
    </row>
    <row r="47" spans="1:9" ht="24.75" customHeight="1">
      <c r="A47" s="95"/>
      <c r="B47" s="93"/>
      <c r="C47" s="101" t="s">
        <v>548</v>
      </c>
      <c r="D47" s="88" t="s">
        <v>561</v>
      </c>
      <c r="E47" s="89">
        <v>157069</v>
      </c>
      <c r="F47" s="92">
        <v>0</v>
      </c>
      <c r="G47" s="92">
        <v>157069</v>
      </c>
      <c r="H47" s="92">
        <v>63000</v>
      </c>
      <c r="I47" s="90">
        <f>H47/E47</f>
        <v>0.4010976067842795</v>
      </c>
    </row>
    <row r="48" spans="1:9" ht="18" customHeight="1">
      <c r="A48" s="95"/>
      <c r="B48" s="93"/>
      <c r="C48" s="87" t="s">
        <v>549</v>
      </c>
      <c r="D48" s="88" t="s">
        <v>546</v>
      </c>
      <c r="E48" s="89">
        <f>SUM(E50:E51)</f>
        <v>257931</v>
      </c>
      <c r="F48" s="89">
        <f>SUM(F50:F51)</f>
        <v>20000</v>
      </c>
      <c r="G48" s="89">
        <f>SUM(G50:G51)</f>
        <v>277931</v>
      </c>
      <c r="H48" s="89">
        <f>H51</f>
        <v>22360</v>
      </c>
      <c r="I48" s="90">
        <f>H48/E48</f>
        <v>0.08668985116174481</v>
      </c>
    </row>
    <row r="49" spans="1:9" ht="11.25" customHeight="1">
      <c r="A49" s="95"/>
      <c r="B49" s="93"/>
      <c r="C49" s="87"/>
      <c r="D49" s="88" t="s">
        <v>447</v>
      </c>
      <c r="E49" s="89"/>
      <c r="F49" s="92"/>
      <c r="G49" s="92"/>
      <c r="H49" s="92"/>
      <c r="I49" s="90"/>
    </row>
    <row r="50" spans="1:9" ht="24.75" customHeight="1">
      <c r="A50" s="95"/>
      <c r="B50" s="93"/>
      <c r="C50" s="101" t="s">
        <v>550</v>
      </c>
      <c r="D50" s="88" t="s">
        <v>561</v>
      </c>
      <c r="E50" s="89">
        <v>242931</v>
      </c>
      <c r="F50" s="92">
        <f>G50-E50</f>
        <v>35000</v>
      </c>
      <c r="G50" s="92">
        <v>277931</v>
      </c>
      <c r="H50" s="92">
        <v>63000</v>
      </c>
      <c r="I50" s="90">
        <f>H50/E50</f>
        <v>0.25933289699544315</v>
      </c>
    </row>
    <row r="51" spans="1:9" ht="33.75" customHeight="1">
      <c r="A51" s="96"/>
      <c r="B51" s="93"/>
      <c r="C51" s="87" t="s">
        <v>551</v>
      </c>
      <c r="D51" s="102" t="s">
        <v>566</v>
      </c>
      <c r="E51" s="89">
        <v>15000</v>
      </c>
      <c r="F51" s="92">
        <v>-15000</v>
      </c>
      <c r="G51" s="92">
        <v>0</v>
      </c>
      <c r="H51" s="92">
        <v>22360</v>
      </c>
      <c r="I51" s="90">
        <f>H51/E51</f>
        <v>1.4906666666666666</v>
      </c>
    </row>
    <row r="52" spans="1:9" ht="18" customHeight="1">
      <c r="A52" s="97"/>
      <c r="B52" s="300" t="s">
        <v>514</v>
      </c>
      <c r="C52" s="301"/>
      <c r="D52" s="302" t="s">
        <v>327</v>
      </c>
      <c r="E52" s="303">
        <f>E53+E56</f>
        <v>2487300</v>
      </c>
      <c r="F52" s="303">
        <f>F53+F56</f>
        <v>-387300</v>
      </c>
      <c r="G52" s="303">
        <f>G53+G56</f>
        <v>2100000</v>
      </c>
      <c r="H52" s="84" t="e">
        <f>H53+H56</f>
        <v>#REF!</v>
      </c>
      <c r="I52" s="85" t="e">
        <f>H52/E52</f>
        <v>#REF!</v>
      </c>
    </row>
    <row r="53" spans="1:9" ht="18" customHeight="1">
      <c r="A53" s="103"/>
      <c r="B53" s="93"/>
      <c r="C53" s="87" t="s">
        <v>726</v>
      </c>
      <c r="D53" s="88" t="s">
        <v>546</v>
      </c>
      <c r="E53" s="89">
        <f>E55</f>
        <v>2114205</v>
      </c>
      <c r="F53" s="89">
        <f>F55</f>
        <v>-387205</v>
      </c>
      <c r="G53" s="89">
        <f>G55</f>
        <v>1727000</v>
      </c>
      <c r="H53" s="89" t="e">
        <f>#REF!</f>
        <v>#REF!</v>
      </c>
      <c r="I53" s="90" t="e">
        <f>H53/E53</f>
        <v>#REF!</v>
      </c>
    </row>
    <row r="54" spans="1:9" ht="12" customHeight="1">
      <c r="A54" s="95"/>
      <c r="B54" s="93"/>
      <c r="C54" s="99"/>
      <c r="D54" s="100" t="s">
        <v>447</v>
      </c>
      <c r="E54" s="89"/>
      <c r="F54" s="92"/>
      <c r="G54" s="92"/>
      <c r="H54" s="92"/>
      <c r="I54" s="90"/>
    </row>
    <row r="55" spans="1:9" ht="51" customHeight="1">
      <c r="A55" s="95"/>
      <c r="B55" s="93"/>
      <c r="C55" s="101" t="s">
        <v>727</v>
      </c>
      <c r="D55" s="88" t="s">
        <v>735</v>
      </c>
      <c r="E55" s="89">
        <v>2114205</v>
      </c>
      <c r="F55" s="92">
        <f>G55-E55</f>
        <v>-387205</v>
      </c>
      <c r="G55" s="92">
        <v>1727000</v>
      </c>
      <c r="H55" s="92">
        <v>63000</v>
      </c>
      <c r="I55" s="90">
        <f>H55/E55</f>
        <v>0.02979843487268264</v>
      </c>
    </row>
    <row r="56" spans="1:9" ht="18" customHeight="1">
      <c r="A56" s="95"/>
      <c r="B56" s="93"/>
      <c r="C56" s="87" t="s">
        <v>549</v>
      </c>
      <c r="D56" s="88" t="s">
        <v>546</v>
      </c>
      <c r="E56" s="89">
        <f>E58</f>
        <v>373095</v>
      </c>
      <c r="F56" s="89">
        <f>F58</f>
        <v>-95</v>
      </c>
      <c r="G56" s="89">
        <f>G58</f>
        <v>373000</v>
      </c>
      <c r="H56" s="89" t="e">
        <f>H59</f>
        <v>#REF!</v>
      </c>
      <c r="I56" s="90" t="e">
        <f>H56/E56</f>
        <v>#REF!</v>
      </c>
    </row>
    <row r="57" spans="1:9" ht="15" customHeight="1">
      <c r="A57" s="95"/>
      <c r="B57" s="93"/>
      <c r="C57" s="87"/>
      <c r="D57" s="88" t="s">
        <v>447</v>
      </c>
      <c r="E57" s="89"/>
      <c r="F57" s="92"/>
      <c r="G57" s="92"/>
      <c r="H57" s="92"/>
      <c r="I57" s="90"/>
    </row>
    <row r="58" spans="1:9" ht="59.25" customHeight="1">
      <c r="A58" s="95"/>
      <c r="B58" s="93"/>
      <c r="C58" s="253" t="s">
        <v>550</v>
      </c>
      <c r="D58" s="88" t="s">
        <v>735</v>
      </c>
      <c r="E58" s="89">
        <v>373095</v>
      </c>
      <c r="F58" s="92">
        <f>G58-E58</f>
        <v>-95</v>
      </c>
      <c r="G58" s="92">
        <v>373000</v>
      </c>
      <c r="H58" s="92">
        <v>63000</v>
      </c>
      <c r="I58" s="90">
        <f>H58/E58</f>
        <v>0.16885779761186828</v>
      </c>
    </row>
    <row r="59" spans="1:9" ht="21" customHeight="1">
      <c r="A59" s="604" t="s">
        <v>562</v>
      </c>
      <c r="B59" s="605"/>
      <c r="C59" s="605"/>
      <c r="D59" s="606"/>
      <c r="E59" s="252">
        <f>E43+E27+E19+E11</f>
        <v>5564300</v>
      </c>
      <c r="F59" s="252">
        <f>F43+F27+F19+F11</f>
        <v>-1960995</v>
      </c>
      <c r="G59" s="252">
        <f>G43+G27+G19+G11</f>
        <v>3603305</v>
      </c>
      <c r="H59" s="104" t="e">
        <f>#REF!+H43+H27+#REF!+H19+H11+#REF!+#REF!</f>
        <v>#REF!</v>
      </c>
      <c r="I59" s="105" t="e">
        <f>H59/E59</f>
        <v>#REF!</v>
      </c>
    </row>
    <row r="60" ht="12.75">
      <c r="I60" s="106"/>
    </row>
  </sheetData>
  <sheetProtection/>
  <mergeCells count="13">
    <mergeCell ref="F7:F9"/>
    <mergeCell ref="G7:G9"/>
    <mergeCell ref="A59:D59"/>
    <mergeCell ref="G1:H1"/>
    <mergeCell ref="G2:I2"/>
    <mergeCell ref="C7:C9"/>
    <mergeCell ref="D7:D9"/>
    <mergeCell ref="A4:I5"/>
    <mergeCell ref="E7:E9"/>
    <mergeCell ref="A7:A9"/>
    <mergeCell ref="B7:B9"/>
    <mergeCell ref="H7:H9"/>
    <mergeCell ref="I7:I9"/>
  </mergeCells>
  <printOptions/>
  <pageMargins left="0.7480314960629921" right="0.31496062992125984" top="0.5905511811023623" bottom="0.3937007874015748" header="0.5118110236220472" footer="0.5118110236220472"/>
  <pageSetup horizontalDpi="600" verticalDpi="600" orientation="portrait" paperSize="9" scale="90" r:id="rId2"/>
  <rowBreaks count="1" manualBreakCount="1">
    <brk id="42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O46"/>
  <sheetViews>
    <sheetView showGridLines="0" tabSelected="1" zoomScale="75" zoomScaleNormal="75" zoomScaleSheetLayoutView="75" workbookViewId="0" topLeftCell="A15">
      <selection activeCell="E33" sqref="E33:E35"/>
    </sheetView>
  </sheetViews>
  <sheetFormatPr defaultColWidth="9.140625" defaultRowHeight="12.75"/>
  <cols>
    <col min="1" max="1" width="5.57421875" style="110" customWidth="1"/>
    <col min="2" max="2" width="6.140625" style="110" customWidth="1"/>
    <col min="3" max="3" width="8.28125" style="110" customWidth="1"/>
    <col min="4" max="4" width="7.421875" style="110" customWidth="1"/>
    <col min="5" max="5" width="56.28125" style="110" customWidth="1"/>
    <col min="6" max="7" width="15.57421875" style="110" customWidth="1"/>
    <col min="8" max="8" width="17.421875" style="111" customWidth="1"/>
    <col min="9" max="9" width="20.421875" style="254" customWidth="1"/>
    <col min="10" max="10" width="18.00390625" style="110" customWidth="1"/>
    <col min="11" max="11" width="14.28125" style="110" hidden="1" customWidth="1"/>
    <col min="12" max="13" width="18.28125" style="110" hidden="1" customWidth="1"/>
    <col min="14" max="16384" width="9.140625" style="110" customWidth="1"/>
  </cols>
  <sheetData>
    <row r="1" spans="9:11" ht="42" customHeight="1">
      <c r="I1" s="619" t="s">
        <v>567</v>
      </c>
      <c r="J1" s="619"/>
      <c r="K1" s="619"/>
    </row>
    <row r="2" spans="1:13" ht="80.25" customHeight="1">
      <c r="A2" s="661" t="s">
        <v>767</v>
      </c>
      <c r="B2" s="661"/>
      <c r="C2" s="661"/>
      <c r="D2" s="661"/>
      <c r="E2" s="661"/>
      <c r="F2" s="661"/>
      <c r="G2" s="661"/>
      <c r="H2" s="661"/>
      <c r="I2" s="661"/>
      <c r="J2" s="661"/>
      <c r="K2" s="112"/>
      <c r="L2" s="113"/>
      <c r="M2" s="620"/>
    </row>
    <row r="3" ht="18" customHeight="1">
      <c r="M3" s="620"/>
    </row>
    <row r="4" spans="1:13" ht="10.5" customHeight="1">
      <c r="A4" s="114"/>
      <c r="B4" s="114"/>
      <c r="C4" s="114"/>
      <c r="D4" s="114"/>
      <c r="E4" s="114"/>
      <c r="F4" s="114"/>
      <c r="G4" s="115"/>
      <c r="H4" s="116"/>
      <c r="M4" s="620"/>
    </row>
    <row r="5" spans="1:13" ht="12.75" customHeight="1">
      <c r="A5" s="117"/>
      <c r="B5" s="117"/>
      <c r="C5" s="117"/>
      <c r="D5" s="117"/>
      <c r="E5" s="117"/>
      <c r="F5" s="117"/>
      <c r="G5" s="117"/>
      <c r="H5" s="118"/>
      <c r="I5" s="299"/>
      <c r="J5" s="119"/>
      <c r="K5" s="120" t="s">
        <v>488</v>
      </c>
      <c r="M5" s="620"/>
    </row>
    <row r="6" spans="1:13" s="122" customFormat="1" ht="64.5" customHeight="1">
      <c r="A6" s="650" t="s">
        <v>473</v>
      </c>
      <c r="B6" s="650" t="s">
        <v>392</v>
      </c>
      <c r="C6" s="650" t="s">
        <v>568</v>
      </c>
      <c r="D6" s="650" t="s">
        <v>499</v>
      </c>
      <c r="E6" s="612" t="s">
        <v>569</v>
      </c>
      <c r="F6" s="612" t="s">
        <v>570</v>
      </c>
      <c r="G6" s="612" t="s">
        <v>571</v>
      </c>
      <c r="H6" s="648" t="s">
        <v>572</v>
      </c>
      <c r="I6" s="610" t="s">
        <v>745</v>
      </c>
      <c r="J6" s="612" t="s">
        <v>573</v>
      </c>
      <c r="K6" s="121"/>
      <c r="L6" s="121"/>
      <c r="M6" s="121"/>
    </row>
    <row r="7" spans="1:13" s="122" customFormat="1" ht="25.5" customHeight="1">
      <c r="A7" s="651"/>
      <c r="B7" s="651"/>
      <c r="C7" s="651"/>
      <c r="D7" s="651"/>
      <c r="E7" s="613"/>
      <c r="F7" s="613"/>
      <c r="G7" s="613"/>
      <c r="H7" s="649"/>
      <c r="I7" s="611"/>
      <c r="J7" s="613"/>
      <c r="K7" s="123" t="s">
        <v>574</v>
      </c>
      <c r="L7" s="124" t="s">
        <v>575</v>
      </c>
      <c r="M7" s="124" t="s">
        <v>576</v>
      </c>
    </row>
    <row r="8" spans="1:13" s="127" customFormat="1" ht="21.75" customHeight="1">
      <c r="A8" s="125">
        <v>1</v>
      </c>
      <c r="B8" s="125">
        <v>2</v>
      </c>
      <c r="C8" s="125">
        <v>3</v>
      </c>
      <c r="D8" s="125">
        <v>4</v>
      </c>
      <c r="E8" s="125">
        <v>5</v>
      </c>
      <c r="F8" s="125">
        <v>6</v>
      </c>
      <c r="G8" s="125">
        <v>7</v>
      </c>
      <c r="H8" s="126">
        <v>8</v>
      </c>
      <c r="I8" s="255">
        <v>11</v>
      </c>
      <c r="J8" s="125">
        <v>12</v>
      </c>
      <c r="K8" s="125">
        <v>13</v>
      </c>
      <c r="L8" s="125">
        <v>15</v>
      </c>
      <c r="M8" s="125">
        <v>15</v>
      </c>
    </row>
    <row r="9" spans="1:13" ht="66.75" customHeight="1">
      <c r="A9" s="244">
        <v>1</v>
      </c>
      <c r="B9" s="128" t="s">
        <v>484</v>
      </c>
      <c r="C9" s="128" t="s">
        <v>485</v>
      </c>
      <c r="D9" s="241" t="s">
        <v>545</v>
      </c>
      <c r="E9" s="249" t="s">
        <v>743</v>
      </c>
      <c r="F9" s="244" t="s">
        <v>577</v>
      </c>
      <c r="G9" s="244" t="s">
        <v>589</v>
      </c>
      <c r="H9" s="247">
        <v>97100</v>
      </c>
      <c r="I9" s="248">
        <v>31822</v>
      </c>
      <c r="J9" s="248">
        <f>I9/H9*100</f>
        <v>32.77239958805355</v>
      </c>
      <c r="K9" s="245">
        <v>165000</v>
      </c>
      <c r="L9" s="246"/>
      <c r="M9" s="246"/>
    </row>
    <row r="10" spans="1:145" s="132" customFormat="1" ht="39.75" customHeight="1">
      <c r="A10" s="634">
        <v>2</v>
      </c>
      <c r="B10" s="629" t="s">
        <v>508</v>
      </c>
      <c r="C10" s="629" t="s">
        <v>510</v>
      </c>
      <c r="D10" s="625" t="s">
        <v>579</v>
      </c>
      <c r="E10" s="130" t="s">
        <v>581</v>
      </c>
      <c r="F10" s="631" t="s">
        <v>577</v>
      </c>
      <c r="G10" s="669" t="s">
        <v>578</v>
      </c>
      <c r="H10" s="664">
        <v>400000</v>
      </c>
      <c r="I10" s="623">
        <v>386250.19</v>
      </c>
      <c r="J10" s="614" t="s">
        <v>580</v>
      </c>
      <c r="K10" s="621"/>
      <c r="L10" s="621"/>
      <c r="M10" s="62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</row>
    <row r="11" spans="1:13" s="129" customFormat="1" ht="63.75" customHeight="1">
      <c r="A11" s="636"/>
      <c r="B11" s="630"/>
      <c r="C11" s="630"/>
      <c r="D11" s="626"/>
      <c r="E11" s="133" t="s">
        <v>582</v>
      </c>
      <c r="F11" s="632"/>
      <c r="G11" s="670"/>
      <c r="H11" s="665"/>
      <c r="I11" s="624"/>
      <c r="J11" s="615"/>
      <c r="K11" s="622"/>
      <c r="L11" s="622"/>
      <c r="M11" s="622"/>
    </row>
    <row r="12" spans="1:13" s="129" customFormat="1" ht="37.5" customHeight="1">
      <c r="A12" s="636"/>
      <c r="B12" s="630"/>
      <c r="C12" s="630"/>
      <c r="D12" s="626"/>
      <c r="E12" s="133" t="s">
        <v>583</v>
      </c>
      <c r="F12" s="632"/>
      <c r="G12" s="670"/>
      <c r="H12" s="665"/>
      <c r="I12" s="624"/>
      <c r="J12" s="615"/>
      <c r="K12" s="622"/>
      <c r="L12" s="622"/>
      <c r="M12" s="622"/>
    </row>
    <row r="13" spans="1:13" s="129" customFormat="1" ht="41.25" customHeight="1">
      <c r="A13" s="631">
        <v>3</v>
      </c>
      <c r="B13" s="645" t="s">
        <v>334</v>
      </c>
      <c r="C13" s="645" t="s">
        <v>335</v>
      </c>
      <c r="D13" s="625" t="s">
        <v>545</v>
      </c>
      <c r="E13" s="662" t="s">
        <v>584</v>
      </c>
      <c r="F13" s="634" t="s">
        <v>577</v>
      </c>
      <c r="G13" s="634" t="s">
        <v>738</v>
      </c>
      <c r="H13" s="674">
        <v>61000</v>
      </c>
      <c r="I13" s="623">
        <v>41325.2</v>
      </c>
      <c r="J13" s="614">
        <f>I13/H13*100</f>
        <v>67.74622950819672</v>
      </c>
      <c r="K13" s="621">
        <v>209379</v>
      </c>
      <c r="L13" s="621"/>
      <c r="M13" s="621"/>
    </row>
    <row r="14" spans="1:13" s="129" customFormat="1" ht="6.75" customHeight="1">
      <c r="A14" s="659"/>
      <c r="B14" s="647"/>
      <c r="C14" s="647"/>
      <c r="D14" s="633"/>
      <c r="E14" s="663"/>
      <c r="F14" s="635"/>
      <c r="G14" s="635"/>
      <c r="H14" s="675"/>
      <c r="I14" s="624"/>
      <c r="J14" s="615"/>
      <c r="K14" s="622"/>
      <c r="L14" s="622"/>
      <c r="M14" s="622"/>
    </row>
    <row r="15" spans="1:13" ht="15.75">
      <c r="A15" s="634">
        <v>4</v>
      </c>
      <c r="B15" s="629" t="s">
        <v>334</v>
      </c>
      <c r="C15" s="629" t="s">
        <v>338</v>
      </c>
      <c r="D15" s="625" t="s">
        <v>545</v>
      </c>
      <c r="E15" s="662" t="s">
        <v>586</v>
      </c>
      <c r="F15" s="634" t="s">
        <v>577</v>
      </c>
      <c r="G15" s="625" t="s">
        <v>738</v>
      </c>
      <c r="H15" s="677">
        <v>180000</v>
      </c>
      <c r="I15" s="623">
        <v>69345</v>
      </c>
      <c r="J15" s="614">
        <f>I15/H15*100</f>
        <v>38.525</v>
      </c>
      <c r="K15" s="607">
        <v>300000</v>
      </c>
      <c r="L15" s="607"/>
      <c r="M15" s="607"/>
    </row>
    <row r="16" spans="1:13" ht="15.75">
      <c r="A16" s="636"/>
      <c r="B16" s="630"/>
      <c r="C16" s="630"/>
      <c r="D16" s="626"/>
      <c r="E16" s="672"/>
      <c r="F16" s="636"/>
      <c r="G16" s="676"/>
      <c r="H16" s="678"/>
      <c r="I16" s="624"/>
      <c r="J16" s="615"/>
      <c r="K16" s="608"/>
      <c r="L16" s="608"/>
      <c r="M16" s="608"/>
    </row>
    <row r="17" spans="1:13" ht="17.25" customHeight="1">
      <c r="A17" s="636"/>
      <c r="B17" s="630"/>
      <c r="C17" s="630"/>
      <c r="D17" s="626"/>
      <c r="E17" s="672"/>
      <c r="F17" s="636"/>
      <c r="G17" s="676" t="s">
        <v>587</v>
      </c>
      <c r="H17" s="678"/>
      <c r="I17" s="624"/>
      <c r="J17" s="615"/>
      <c r="K17" s="608"/>
      <c r="L17" s="608"/>
      <c r="M17" s="608"/>
    </row>
    <row r="18" spans="1:13" ht="12" customHeight="1">
      <c r="A18" s="635"/>
      <c r="B18" s="637"/>
      <c r="C18" s="637"/>
      <c r="D18" s="627"/>
      <c r="E18" s="663"/>
      <c r="F18" s="635"/>
      <c r="G18" s="633"/>
      <c r="H18" s="679"/>
      <c r="I18" s="641"/>
      <c r="J18" s="628"/>
      <c r="K18" s="609"/>
      <c r="L18" s="609"/>
      <c r="M18" s="609"/>
    </row>
    <row r="19" spans="1:13" ht="18.75" customHeight="1">
      <c r="A19" s="634">
        <v>5</v>
      </c>
      <c r="B19" s="629" t="s">
        <v>339</v>
      </c>
      <c r="C19" s="629" t="s">
        <v>340</v>
      </c>
      <c r="D19" s="629" t="s">
        <v>545</v>
      </c>
      <c r="E19" s="658" t="s">
        <v>555</v>
      </c>
      <c r="F19" s="652" t="s">
        <v>577</v>
      </c>
      <c r="G19" s="634" t="s">
        <v>589</v>
      </c>
      <c r="H19" s="666">
        <v>80000</v>
      </c>
      <c r="I19" s="623">
        <v>45975</v>
      </c>
      <c r="J19" s="614">
        <f>I19/H19*100</f>
        <v>57.46875</v>
      </c>
      <c r="K19" s="607">
        <v>50000</v>
      </c>
      <c r="L19" s="607"/>
      <c r="M19" s="607"/>
    </row>
    <row r="20" spans="1:13" ht="15.75">
      <c r="A20" s="636"/>
      <c r="B20" s="630"/>
      <c r="C20" s="630"/>
      <c r="D20" s="630"/>
      <c r="E20" s="626"/>
      <c r="F20" s="653"/>
      <c r="G20" s="636"/>
      <c r="H20" s="667"/>
      <c r="I20" s="624"/>
      <c r="J20" s="615"/>
      <c r="K20" s="608"/>
      <c r="L20" s="608"/>
      <c r="M20" s="608"/>
    </row>
    <row r="21" spans="1:13" ht="15.75" customHeight="1">
      <c r="A21" s="636"/>
      <c r="B21" s="630"/>
      <c r="C21" s="630"/>
      <c r="D21" s="630"/>
      <c r="E21" s="626"/>
      <c r="F21" s="653"/>
      <c r="G21" s="636"/>
      <c r="H21" s="667"/>
      <c r="I21" s="624"/>
      <c r="J21" s="615"/>
      <c r="K21" s="608"/>
      <c r="L21" s="608"/>
      <c r="M21" s="608"/>
    </row>
    <row r="22" spans="1:13" ht="18.75" customHeight="1">
      <c r="A22" s="635"/>
      <c r="B22" s="637"/>
      <c r="C22" s="637"/>
      <c r="D22" s="637"/>
      <c r="E22" s="627"/>
      <c r="F22" s="654"/>
      <c r="G22" s="635"/>
      <c r="H22" s="668"/>
      <c r="I22" s="641"/>
      <c r="J22" s="628"/>
      <c r="K22" s="609"/>
      <c r="L22" s="609"/>
      <c r="M22" s="609"/>
    </row>
    <row r="23" spans="1:13" ht="66.75" customHeight="1">
      <c r="A23" s="244">
        <v>6</v>
      </c>
      <c r="B23" s="128" t="s">
        <v>358</v>
      </c>
      <c r="C23" s="128" t="s">
        <v>359</v>
      </c>
      <c r="D23" s="241" t="s">
        <v>545</v>
      </c>
      <c r="E23" s="249" t="s">
        <v>746</v>
      </c>
      <c r="F23" s="244" t="s">
        <v>577</v>
      </c>
      <c r="G23" s="244" t="s">
        <v>747</v>
      </c>
      <c r="H23" s="247">
        <v>89840</v>
      </c>
      <c r="I23" s="248">
        <v>9840</v>
      </c>
      <c r="J23" s="248">
        <f>I23/H23*100</f>
        <v>10.95280498664292</v>
      </c>
      <c r="K23" s="245">
        <v>165000</v>
      </c>
      <c r="L23" s="246"/>
      <c r="M23" s="246"/>
    </row>
    <row r="24" spans="1:13" ht="66.75" customHeight="1">
      <c r="A24" s="244">
        <v>7</v>
      </c>
      <c r="B24" s="128" t="s">
        <v>358</v>
      </c>
      <c r="C24" s="128" t="s">
        <v>362</v>
      </c>
      <c r="D24" s="241" t="s">
        <v>545</v>
      </c>
      <c r="E24" s="249" t="s">
        <v>748</v>
      </c>
      <c r="F24" s="244" t="s">
        <v>577</v>
      </c>
      <c r="G24" s="244" t="s">
        <v>747</v>
      </c>
      <c r="H24" s="247">
        <v>84350</v>
      </c>
      <c r="I24" s="248">
        <v>4350</v>
      </c>
      <c r="J24" s="248">
        <f>I24/H24*100</f>
        <v>5.157083580320094</v>
      </c>
      <c r="K24" s="245">
        <v>165000</v>
      </c>
      <c r="L24" s="246"/>
      <c r="M24" s="246"/>
    </row>
    <row r="25" spans="1:13" ht="16.5" customHeight="1">
      <c r="A25" s="638">
        <v>8</v>
      </c>
      <c r="B25" s="629" t="s">
        <v>372</v>
      </c>
      <c r="C25" s="629" t="s">
        <v>373</v>
      </c>
      <c r="D25" s="625" t="s">
        <v>549</v>
      </c>
      <c r="E25" s="655" t="s">
        <v>588</v>
      </c>
      <c r="F25" s="634" t="s">
        <v>577</v>
      </c>
      <c r="G25" s="634" t="s">
        <v>742</v>
      </c>
      <c r="H25" s="642">
        <v>3536800</v>
      </c>
      <c r="I25" s="623">
        <v>186800</v>
      </c>
      <c r="J25" s="614">
        <f>I25/H25*100</f>
        <v>5.28161049536304</v>
      </c>
      <c r="K25" s="607">
        <v>1500000</v>
      </c>
      <c r="L25" s="607">
        <v>1500000</v>
      </c>
      <c r="M25" s="607"/>
    </row>
    <row r="26" spans="1:13" ht="21" customHeight="1">
      <c r="A26" s="639"/>
      <c r="B26" s="636"/>
      <c r="C26" s="636"/>
      <c r="D26" s="626"/>
      <c r="E26" s="656"/>
      <c r="F26" s="636"/>
      <c r="G26" s="636"/>
      <c r="H26" s="643"/>
      <c r="I26" s="624"/>
      <c r="J26" s="615"/>
      <c r="K26" s="608"/>
      <c r="L26" s="608"/>
      <c r="M26" s="608"/>
    </row>
    <row r="27" spans="1:13" ht="20.25" customHeight="1">
      <c r="A27" s="639"/>
      <c r="B27" s="636"/>
      <c r="C27" s="636"/>
      <c r="D27" s="626"/>
      <c r="E27" s="656"/>
      <c r="F27" s="636"/>
      <c r="G27" s="636"/>
      <c r="H27" s="643"/>
      <c r="I27" s="624"/>
      <c r="J27" s="615"/>
      <c r="K27" s="608"/>
      <c r="L27" s="608"/>
      <c r="M27" s="608"/>
    </row>
    <row r="28" spans="1:13" ht="8.25" customHeight="1">
      <c r="A28" s="640"/>
      <c r="B28" s="635"/>
      <c r="C28" s="635"/>
      <c r="D28" s="627"/>
      <c r="E28" s="657"/>
      <c r="F28" s="635"/>
      <c r="G28" s="635"/>
      <c r="H28" s="644"/>
      <c r="I28" s="641"/>
      <c r="J28" s="628"/>
      <c r="K28" s="609"/>
      <c r="L28" s="609"/>
      <c r="M28" s="609"/>
    </row>
    <row r="29" spans="1:13" s="129" customFormat="1" ht="15.75">
      <c r="A29" s="631">
        <v>9</v>
      </c>
      <c r="B29" s="645" t="s">
        <v>372</v>
      </c>
      <c r="C29" s="645" t="s">
        <v>373</v>
      </c>
      <c r="D29" s="625" t="s">
        <v>579</v>
      </c>
      <c r="E29" s="662" t="s">
        <v>590</v>
      </c>
      <c r="F29" s="631" t="s">
        <v>577</v>
      </c>
      <c r="G29" s="658" t="s">
        <v>741</v>
      </c>
      <c r="H29" s="664">
        <v>2035168</v>
      </c>
      <c r="I29" s="623">
        <v>1245209.34</v>
      </c>
      <c r="J29" s="614">
        <f>I29/H29*100</f>
        <v>61.18459704555104</v>
      </c>
      <c r="K29" s="621">
        <v>1543283</v>
      </c>
      <c r="L29" s="616"/>
      <c r="M29" s="616"/>
    </row>
    <row r="30" spans="1:13" s="129" customFormat="1" ht="14.25" customHeight="1">
      <c r="A30" s="632"/>
      <c r="B30" s="646"/>
      <c r="C30" s="646"/>
      <c r="D30" s="626"/>
      <c r="E30" s="672"/>
      <c r="F30" s="632"/>
      <c r="G30" s="626"/>
      <c r="H30" s="665"/>
      <c r="I30" s="624"/>
      <c r="J30" s="615"/>
      <c r="K30" s="622"/>
      <c r="L30" s="617"/>
      <c r="M30" s="617"/>
    </row>
    <row r="31" spans="1:13" s="129" customFormat="1" ht="14.25" customHeight="1">
      <c r="A31" s="632"/>
      <c r="B31" s="646"/>
      <c r="C31" s="646"/>
      <c r="D31" s="626"/>
      <c r="E31" s="672"/>
      <c r="F31" s="632"/>
      <c r="G31" s="626"/>
      <c r="H31" s="665"/>
      <c r="I31" s="624"/>
      <c r="J31" s="615"/>
      <c r="K31" s="622"/>
      <c r="L31" s="617"/>
      <c r="M31" s="617"/>
    </row>
    <row r="32" spans="1:13" s="129" customFormat="1" ht="8.25" customHeight="1">
      <c r="A32" s="660"/>
      <c r="B32" s="647"/>
      <c r="C32" s="647"/>
      <c r="D32" s="627"/>
      <c r="E32" s="663"/>
      <c r="F32" s="659"/>
      <c r="G32" s="627"/>
      <c r="H32" s="673"/>
      <c r="I32" s="641"/>
      <c r="J32" s="628"/>
      <c r="K32" s="671"/>
      <c r="L32" s="618"/>
      <c r="M32" s="618"/>
    </row>
    <row r="33" spans="1:13" ht="16.5" customHeight="1">
      <c r="A33" s="638">
        <v>10</v>
      </c>
      <c r="B33" s="629" t="s">
        <v>372</v>
      </c>
      <c r="C33" s="629" t="s">
        <v>373</v>
      </c>
      <c r="D33" s="625" t="s">
        <v>549</v>
      </c>
      <c r="E33" s="655" t="s">
        <v>591</v>
      </c>
      <c r="F33" s="634" t="s">
        <v>577</v>
      </c>
      <c r="G33" s="634" t="s">
        <v>739</v>
      </c>
      <c r="H33" s="642">
        <v>4100000</v>
      </c>
      <c r="I33" s="623">
        <v>118815</v>
      </c>
      <c r="J33" s="614">
        <f>I33/H33*100</f>
        <v>2.8979268292682927</v>
      </c>
      <c r="K33" s="607">
        <v>1500000</v>
      </c>
      <c r="L33" s="607">
        <v>1500000</v>
      </c>
      <c r="M33" s="607"/>
    </row>
    <row r="34" spans="1:13" ht="21" customHeight="1">
      <c r="A34" s="639"/>
      <c r="B34" s="636"/>
      <c r="C34" s="636"/>
      <c r="D34" s="626"/>
      <c r="E34" s="656"/>
      <c r="F34" s="636"/>
      <c r="G34" s="636"/>
      <c r="H34" s="643"/>
      <c r="I34" s="624"/>
      <c r="J34" s="615"/>
      <c r="K34" s="608"/>
      <c r="L34" s="608"/>
      <c r="M34" s="608"/>
    </row>
    <row r="35" spans="1:13" ht="8.25" customHeight="1" hidden="1">
      <c r="A35" s="640"/>
      <c r="B35" s="635"/>
      <c r="C35" s="635"/>
      <c r="D35" s="627"/>
      <c r="E35" s="657"/>
      <c r="F35" s="635"/>
      <c r="G35" s="635"/>
      <c r="H35" s="644"/>
      <c r="I35" s="641"/>
      <c r="J35" s="628"/>
      <c r="K35" s="609"/>
      <c r="L35" s="609"/>
      <c r="M35" s="609"/>
    </row>
    <row r="36" spans="1:13" s="129" customFormat="1" ht="39.75" customHeight="1">
      <c r="A36" s="238">
        <v>11</v>
      </c>
      <c r="B36" s="239">
        <v>900</v>
      </c>
      <c r="C36" s="240">
        <v>90002</v>
      </c>
      <c r="D36" s="241" t="s">
        <v>545</v>
      </c>
      <c r="E36" s="242" t="s">
        <v>592</v>
      </c>
      <c r="F36" s="238" t="s">
        <v>577</v>
      </c>
      <c r="G36" s="239" t="s">
        <v>740</v>
      </c>
      <c r="H36" s="235">
        <v>600000</v>
      </c>
      <c r="I36" s="248">
        <v>29492.5</v>
      </c>
      <c r="J36" s="237">
        <f>I36/H36*100</f>
        <v>4.915416666666666</v>
      </c>
      <c r="L36" s="234"/>
      <c r="M36" s="234"/>
    </row>
    <row r="37" spans="1:13" s="129" customFormat="1" ht="38.25" customHeight="1">
      <c r="A37" s="244">
        <v>12</v>
      </c>
      <c r="B37" s="128" t="s">
        <v>379</v>
      </c>
      <c r="C37" s="128" t="s">
        <v>380</v>
      </c>
      <c r="D37" s="241" t="s">
        <v>579</v>
      </c>
      <c r="E37" s="243" t="s">
        <v>768</v>
      </c>
      <c r="F37" s="244" t="s">
        <v>577</v>
      </c>
      <c r="G37" s="244" t="s">
        <v>585</v>
      </c>
      <c r="H37" s="236">
        <v>435000</v>
      </c>
      <c r="I37" s="248">
        <v>431854.04</v>
      </c>
      <c r="J37" s="237" t="s">
        <v>580</v>
      </c>
      <c r="K37" s="234"/>
      <c r="L37" s="234"/>
      <c r="M37" s="234"/>
    </row>
    <row r="38" spans="1:13" s="129" customFormat="1" ht="47.25" customHeight="1">
      <c r="A38" s="631">
        <v>13</v>
      </c>
      <c r="B38" s="645" t="s">
        <v>379</v>
      </c>
      <c r="C38" s="645" t="s">
        <v>514</v>
      </c>
      <c r="D38" s="625" t="s">
        <v>744</v>
      </c>
      <c r="E38" s="680" t="s">
        <v>732</v>
      </c>
      <c r="F38" s="631" t="s">
        <v>577</v>
      </c>
      <c r="G38" s="658" t="s">
        <v>737</v>
      </c>
      <c r="H38" s="674">
        <v>2441512</v>
      </c>
      <c r="I38" s="623">
        <v>2321512.09</v>
      </c>
      <c r="J38" s="614">
        <f>I38/H38*100</f>
        <v>95.08501657988984</v>
      </c>
      <c r="K38" s="621">
        <v>1782237</v>
      </c>
      <c r="L38" s="621"/>
      <c r="M38" s="621"/>
    </row>
    <row r="39" spans="1:13" s="129" customFormat="1" ht="14.25" customHeight="1">
      <c r="A39" s="632"/>
      <c r="B39" s="646"/>
      <c r="C39" s="646"/>
      <c r="D39" s="626"/>
      <c r="E39" s="681"/>
      <c r="F39" s="632"/>
      <c r="G39" s="626"/>
      <c r="H39" s="683"/>
      <c r="I39" s="624"/>
      <c r="J39" s="615"/>
      <c r="K39" s="622"/>
      <c r="L39" s="622"/>
      <c r="M39" s="622"/>
    </row>
    <row r="40" spans="1:13" s="129" customFormat="1" ht="14.25" customHeight="1">
      <c r="A40" s="632"/>
      <c r="B40" s="646"/>
      <c r="C40" s="646"/>
      <c r="D40" s="626"/>
      <c r="E40" s="681"/>
      <c r="F40" s="632"/>
      <c r="G40" s="626"/>
      <c r="H40" s="683"/>
      <c r="I40" s="624"/>
      <c r="J40" s="615"/>
      <c r="K40" s="622"/>
      <c r="L40" s="622"/>
      <c r="M40" s="622"/>
    </row>
    <row r="41" spans="1:13" s="129" customFormat="1" ht="128.25" customHeight="1">
      <c r="A41" s="659"/>
      <c r="B41" s="647"/>
      <c r="C41" s="647"/>
      <c r="D41" s="627"/>
      <c r="E41" s="682"/>
      <c r="F41" s="659"/>
      <c r="G41" s="626"/>
      <c r="H41" s="675"/>
      <c r="I41" s="641"/>
      <c r="J41" s="628"/>
      <c r="K41" s="671"/>
      <c r="L41" s="671"/>
      <c r="M41" s="671"/>
    </row>
    <row r="42" spans="1:13" ht="33" customHeight="1">
      <c r="A42" s="134"/>
      <c r="B42" s="135"/>
      <c r="C42" s="135"/>
      <c r="D42" s="135"/>
      <c r="E42" s="136" t="s">
        <v>593</v>
      </c>
      <c r="F42" s="136"/>
      <c r="G42" s="136"/>
      <c r="H42" s="137">
        <f>SUM(H9:H41)</f>
        <v>14140770</v>
      </c>
      <c r="I42" s="256">
        <f>SUM(I9:I41)</f>
        <v>4922590.359999999</v>
      </c>
      <c r="J42" s="138">
        <f>I42/H42*100</f>
        <v>34.81133177330513</v>
      </c>
      <c r="K42" s="139">
        <f>SUM(K9:K41)</f>
        <v>7379899</v>
      </c>
      <c r="L42" s="139">
        <f>SUM(L9:L41)</f>
        <v>3000000</v>
      </c>
      <c r="M42" s="139">
        <f>SUM(M9:M41)</f>
        <v>0</v>
      </c>
    </row>
    <row r="43" spans="10:13" ht="15.75">
      <c r="J43" s="141"/>
      <c r="K43" s="140"/>
      <c r="L43" s="140"/>
      <c r="M43" s="140"/>
    </row>
    <row r="44" ht="15.75">
      <c r="J44" s="141"/>
    </row>
    <row r="46" ht="15.75">
      <c r="J46" s="140"/>
    </row>
  </sheetData>
  <sheetProtection/>
  <mergeCells count="116">
    <mergeCell ref="K38:K41"/>
    <mergeCell ref="L38:L41"/>
    <mergeCell ref="M38:M41"/>
    <mergeCell ref="E38:E41"/>
    <mergeCell ref="F38:F41"/>
    <mergeCell ref="G38:G41"/>
    <mergeCell ref="H38:H41"/>
    <mergeCell ref="I38:I41"/>
    <mergeCell ref="J38:J41"/>
    <mergeCell ref="A38:A41"/>
    <mergeCell ref="B38:B41"/>
    <mergeCell ref="C38:C41"/>
    <mergeCell ref="D38:D41"/>
    <mergeCell ref="M15:M18"/>
    <mergeCell ref="E15:E18"/>
    <mergeCell ref="F15:F18"/>
    <mergeCell ref="G15:G18"/>
    <mergeCell ref="H15:H18"/>
    <mergeCell ref="H13:H14"/>
    <mergeCell ref="J19:J22"/>
    <mergeCell ref="I19:I22"/>
    <mergeCell ref="G29:G32"/>
    <mergeCell ref="J25:J28"/>
    <mergeCell ref="K29:K32"/>
    <mergeCell ref="M29:M32"/>
    <mergeCell ref="E29:E32"/>
    <mergeCell ref="I29:I32"/>
    <mergeCell ref="J29:J32"/>
    <mergeCell ref="F29:F32"/>
    <mergeCell ref="H29:H32"/>
    <mergeCell ref="A2:J2"/>
    <mergeCell ref="E13:E14"/>
    <mergeCell ref="D29:D32"/>
    <mergeCell ref="I15:I18"/>
    <mergeCell ref="H10:H12"/>
    <mergeCell ref="H19:H22"/>
    <mergeCell ref="G19:G22"/>
    <mergeCell ref="G13:G14"/>
    <mergeCell ref="G10:G12"/>
    <mergeCell ref="J13:J14"/>
    <mergeCell ref="H33:H35"/>
    <mergeCell ref="G33:G35"/>
    <mergeCell ref="I33:I35"/>
    <mergeCell ref="J33:J35"/>
    <mergeCell ref="A33:A35"/>
    <mergeCell ref="E33:E35"/>
    <mergeCell ref="A10:A12"/>
    <mergeCell ref="A13:A14"/>
    <mergeCell ref="B33:B35"/>
    <mergeCell ref="B19:B22"/>
    <mergeCell ref="C33:C35"/>
    <mergeCell ref="A19:A22"/>
    <mergeCell ref="B10:B12"/>
    <mergeCell ref="A29:A32"/>
    <mergeCell ref="F33:F35"/>
    <mergeCell ref="F19:F22"/>
    <mergeCell ref="D33:D35"/>
    <mergeCell ref="D25:D28"/>
    <mergeCell ref="E25:E28"/>
    <mergeCell ref="F25:F28"/>
    <mergeCell ref="E19:E22"/>
    <mergeCell ref="A6:A7"/>
    <mergeCell ref="B6:B7"/>
    <mergeCell ref="F6:F7"/>
    <mergeCell ref="E6:E7"/>
    <mergeCell ref="H6:H7"/>
    <mergeCell ref="C6:C7"/>
    <mergeCell ref="D6:D7"/>
    <mergeCell ref="G6:G7"/>
    <mergeCell ref="B29:B32"/>
    <mergeCell ref="C29:C32"/>
    <mergeCell ref="B13:B14"/>
    <mergeCell ref="B25:B28"/>
    <mergeCell ref="C25:C28"/>
    <mergeCell ref="C19:C22"/>
    <mergeCell ref="C13:C14"/>
    <mergeCell ref="A15:A18"/>
    <mergeCell ref="B15:B18"/>
    <mergeCell ref="A25:A28"/>
    <mergeCell ref="I25:I28"/>
    <mergeCell ref="D19:D22"/>
    <mergeCell ref="C15:C18"/>
    <mergeCell ref="G25:G28"/>
    <mergeCell ref="H25:H28"/>
    <mergeCell ref="C10:C12"/>
    <mergeCell ref="F10:F12"/>
    <mergeCell ref="D13:D14"/>
    <mergeCell ref="D10:D12"/>
    <mergeCell ref="F13:F14"/>
    <mergeCell ref="L25:L28"/>
    <mergeCell ref="D15:D18"/>
    <mergeCell ref="L19:L22"/>
    <mergeCell ref="K19:K22"/>
    <mergeCell ref="J15:J18"/>
    <mergeCell ref="K15:K18"/>
    <mergeCell ref="L15:L18"/>
    <mergeCell ref="I1:K1"/>
    <mergeCell ref="M2:M5"/>
    <mergeCell ref="M10:M12"/>
    <mergeCell ref="I13:I14"/>
    <mergeCell ref="M13:M14"/>
    <mergeCell ref="I10:I12"/>
    <mergeCell ref="L10:L12"/>
    <mergeCell ref="K10:K12"/>
    <mergeCell ref="L13:L14"/>
    <mergeCell ref="K13:K14"/>
    <mergeCell ref="M33:M35"/>
    <mergeCell ref="I6:I7"/>
    <mergeCell ref="J6:J7"/>
    <mergeCell ref="M25:M28"/>
    <mergeCell ref="M19:M22"/>
    <mergeCell ref="K25:K28"/>
    <mergeCell ref="K33:K35"/>
    <mergeCell ref="L33:L35"/>
    <mergeCell ref="J10:J12"/>
    <mergeCell ref="L29:L32"/>
  </mergeCells>
  <printOptions horizontalCentered="1"/>
  <pageMargins left="0.15748031496062992" right="0.03937007874015748" top="0.35433070866141736" bottom="0.5905511811023623" header="0.2755905511811024" footer="0.5118110236220472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9"/>
  <sheetViews>
    <sheetView showGridLines="0" view="pageBreakPreview" zoomScaleSheetLayoutView="100" workbookViewId="0" topLeftCell="B424">
      <selection activeCell="F30" sqref="F30:G30"/>
    </sheetView>
  </sheetViews>
  <sheetFormatPr defaultColWidth="9.140625" defaultRowHeight="12.75"/>
  <cols>
    <col min="1" max="2" width="2.57421875" style="227" customWidth="1"/>
    <col min="3" max="3" width="2.7109375" style="227" customWidth="1"/>
    <col min="4" max="4" width="7.00390625" style="227" customWidth="1"/>
    <col min="5" max="5" width="5.00390625" style="227" customWidth="1"/>
    <col min="6" max="6" width="5.421875" style="227" customWidth="1"/>
    <col min="7" max="7" width="39.421875" style="227" customWidth="1"/>
    <col min="8" max="8" width="12.28125" style="341" customWidth="1"/>
    <col min="9" max="9" width="12.8515625" style="341" customWidth="1"/>
    <col min="10" max="10" width="10.140625" style="227" customWidth="1"/>
    <col min="11" max="11" width="2.140625" style="227" customWidth="1"/>
    <col min="12" max="12" width="14.7109375" style="227" customWidth="1"/>
    <col min="13" max="17" width="8.00390625" style="227" customWidth="1"/>
    <col min="18" max="18" width="8.7109375" style="227" bestFit="1" customWidth="1"/>
    <col min="19" max="16384" width="8.00390625" style="227" customWidth="1"/>
  </cols>
  <sheetData>
    <row r="1" spans="1:12" ht="38.25" customHeight="1">
      <c r="A1" s="458"/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386"/>
    </row>
    <row r="2" spans="3:12" ht="34.5" customHeight="1">
      <c r="C2" s="387"/>
      <c r="D2" s="387"/>
      <c r="E2" s="442" t="s">
        <v>195</v>
      </c>
      <c r="F2" s="443"/>
      <c r="G2" s="443"/>
      <c r="H2" s="443"/>
      <c r="I2" s="387"/>
      <c r="J2" s="387"/>
      <c r="K2" s="388"/>
      <c r="L2" s="386"/>
    </row>
    <row r="3" spans="1:12" ht="15" customHeight="1">
      <c r="A3" s="458"/>
      <c r="B3" s="458"/>
      <c r="C3" s="454"/>
      <c r="D3" s="454"/>
      <c r="E3" s="454"/>
      <c r="F3" s="454"/>
      <c r="G3" s="440"/>
      <c r="H3" s="441"/>
      <c r="I3" s="458"/>
      <c r="J3" s="458"/>
      <c r="K3" s="458"/>
      <c r="L3" s="386"/>
    </row>
    <row r="4" spans="2:12" ht="23.25" customHeight="1">
      <c r="B4" s="456" t="s">
        <v>392</v>
      </c>
      <c r="C4" s="456"/>
      <c r="D4" s="378" t="s">
        <v>410</v>
      </c>
      <c r="E4" s="378" t="s">
        <v>499</v>
      </c>
      <c r="F4" s="456" t="s">
        <v>538</v>
      </c>
      <c r="G4" s="456"/>
      <c r="H4" s="389" t="s">
        <v>507</v>
      </c>
      <c r="I4" s="390" t="s">
        <v>657</v>
      </c>
      <c r="J4" s="391" t="s">
        <v>531</v>
      </c>
      <c r="L4" s="386"/>
    </row>
    <row r="5" spans="2:12" ht="9" customHeight="1">
      <c r="B5" s="456">
        <v>1</v>
      </c>
      <c r="C5" s="456"/>
      <c r="D5" s="378">
        <v>2</v>
      </c>
      <c r="E5" s="378">
        <v>3</v>
      </c>
      <c r="F5" s="456">
        <v>4</v>
      </c>
      <c r="G5" s="456"/>
      <c r="H5" s="392">
        <v>5</v>
      </c>
      <c r="I5" s="392">
        <v>6</v>
      </c>
      <c r="J5" s="393">
        <v>7</v>
      </c>
      <c r="L5" s="386"/>
    </row>
    <row r="6" spans="2:12" ht="15" customHeight="1">
      <c r="B6" s="453" t="s">
        <v>386</v>
      </c>
      <c r="C6" s="453"/>
      <c r="D6" s="348"/>
      <c r="E6" s="350"/>
      <c r="F6" s="460" t="s">
        <v>324</v>
      </c>
      <c r="G6" s="460"/>
      <c r="H6" s="403">
        <v>531344.15</v>
      </c>
      <c r="I6" s="404">
        <v>530143.35</v>
      </c>
      <c r="J6" s="405">
        <f>I6/H6*100</f>
        <v>99.7740071100811</v>
      </c>
      <c r="L6" s="396"/>
    </row>
    <row r="7" spans="2:12" ht="15" customHeight="1">
      <c r="B7" s="452"/>
      <c r="C7" s="452"/>
      <c r="D7" s="348" t="s">
        <v>196</v>
      </c>
      <c r="E7" s="350"/>
      <c r="F7" s="460" t="s">
        <v>197</v>
      </c>
      <c r="G7" s="460"/>
      <c r="H7" s="403">
        <v>10000</v>
      </c>
      <c r="I7" s="404">
        <v>10000</v>
      </c>
      <c r="J7" s="406">
        <f aca="true" t="shared" si="0" ref="J7:J70">I7/H7*100</f>
        <v>100</v>
      </c>
      <c r="L7" s="386"/>
    </row>
    <row r="8" spans="2:12" ht="15" customHeight="1">
      <c r="B8" s="451"/>
      <c r="C8" s="451"/>
      <c r="D8" s="349"/>
      <c r="E8" s="378">
        <v>4170</v>
      </c>
      <c r="F8" s="457" t="s">
        <v>212</v>
      </c>
      <c r="G8" s="457"/>
      <c r="H8" s="398">
        <v>10000</v>
      </c>
      <c r="I8" s="399">
        <v>10000</v>
      </c>
      <c r="J8" s="397">
        <f t="shared" si="0"/>
        <v>100</v>
      </c>
      <c r="L8" s="386"/>
    </row>
    <row r="9" spans="2:12" ht="15" customHeight="1">
      <c r="B9" s="451"/>
      <c r="C9" s="451"/>
      <c r="D9" s="348" t="s">
        <v>325</v>
      </c>
      <c r="E9" s="350"/>
      <c r="F9" s="460" t="s">
        <v>207</v>
      </c>
      <c r="G9" s="460"/>
      <c r="H9" s="403">
        <v>29996</v>
      </c>
      <c r="I9" s="404">
        <v>28795.94</v>
      </c>
      <c r="J9" s="406">
        <f t="shared" si="0"/>
        <v>95.99926656887584</v>
      </c>
      <c r="L9" s="386"/>
    </row>
    <row r="10" spans="2:12" ht="22.5" customHeight="1">
      <c r="B10" s="451"/>
      <c r="C10" s="451"/>
      <c r="D10" s="349"/>
      <c r="E10" s="378">
        <v>2850</v>
      </c>
      <c r="F10" s="457" t="s">
        <v>208</v>
      </c>
      <c r="G10" s="457"/>
      <c r="H10" s="398">
        <v>29996</v>
      </c>
      <c r="I10" s="399">
        <v>28795.94</v>
      </c>
      <c r="J10" s="397">
        <f t="shared" si="0"/>
        <v>95.99926656887584</v>
      </c>
      <c r="L10" s="386"/>
    </row>
    <row r="11" spans="2:18" ht="15" customHeight="1">
      <c r="B11" s="451"/>
      <c r="C11" s="451"/>
      <c r="D11" s="348" t="s">
        <v>326</v>
      </c>
      <c r="E11" s="350"/>
      <c r="F11" s="460" t="s">
        <v>327</v>
      </c>
      <c r="G11" s="460"/>
      <c r="H11" s="403">
        <v>491348.15</v>
      </c>
      <c r="I11" s="404">
        <f>SUM(I12:I15)</f>
        <v>491347.41000000003</v>
      </c>
      <c r="J11" s="406">
        <f t="shared" si="0"/>
        <v>99.99984939395824</v>
      </c>
      <c r="L11" s="386"/>
      <c r="R11" s="341"/>
    </row>
    <row r="12" spans="2:12" ht="15" customHeight="1">
      <c r="B12" s="456"/>
      <c r="C12" s="456"/>
      <c r="D12" s="378"/>
      <c r="E12" s="378">
        <v>4110</v>
      </c>
      <c r="F12" s="457" t="s">
        <v>210</v>
      </c>
      <c r="G12" s="457"/>
      <c r="H12" s="398">
        <v>1187.4</v>
      </c>
      <c r="I12" s="399">
        <v>1187.4</v>
      </c>
      <c r="J12" s="397">
        <f t="shared" si="0"/>
        <v>100</v>
      </c>
      <c r="L12" s="386"/>
    </row>
    <row r="13" spans="2:12" ht="15" customHeight="1">
      <c r="B13" s="456"/>
      <c r="C13" s="456"/>
      <c r="D13" s="378"/>
      <c r="E13" s="378">
        <v>4170</v>
      </c>
      <c r="F13" s="457" t="s">
        <v>212</v>
      </c>
      <c r="G13" s="457"/>
      <c r="H13" s="398">
        <v>6943.91</v>
      </c>
      <c r="I13" s="399">
        <v>6943.91</v>
      </c>
      <c r="J13" s="397">
        <f t="shared" si="0"/>
        <v>100</v>
      </c>
      <c r="L13" s="386"/>
    </row>
    <row r="14" spans="2:12" ht="15" customHeight="1">
      <c r="B14" s="456"/>
      <c r="C14" s="456"/>
      <c r="D14" s="378"/>
      <c r="E14" s="378">
        <v>4300</v>
      </c>
      <c r="F14" s="457" t="s">
        <v>214</v>
      </c>
      <c r="G14" s="457"/>
      <c r="H14" s="398">
        <v>1502.89</v>
      </c>
      <c r="I14" s="399">
        <v>1502.89</v>
      </c>
      <c r="J14" s="397">
        <f t="shared" si="0"/>
        <v>100</v>
      </c>
      <c r="L14" s="386"/>
    </row>
    <row r="15" spans="2:13" ht="15" customHeight="1">
      <c r="B15" s="456"/>
      <c r="C15" s="456"/>
      <c r="D15" s="378"/>
      <c r="E15" s="378">
        <v>4430</v>
      </c>
      <c r="F15" s="457" t="s">
        <v>216</v>
      </c>
      <c r="G15" s="457"/>
      <c r="H15" s="398">
        <v>481713.95</v>
      </c>
      <c r="I15" s="399">
        <v>481713.21</v>
      </c>
      <c r="J15" s="397">
        <f t="shared" si="0"/>
        <v>99.9998463818621</v>
      </c>
      <c r="L15" s="396"/>
      <c r="M15" s="400"/>
    </row>
    <row r="16" spans="2:12" ht="19.5" customHeight="1">
      <c r="B16" s="449">
        <v>400</v>
      </c>
      <c r="C16" s="449"/>
      <c r="D16" s="350"/>
      <c r="E16" s="350"/>
      <c r="F16" s="460" t="s">
        <v>544</v>
      </c>
      <c r="G16" s="460"/>
      <c r="H16" s="403">
        <v>1760</v>
      </c>
      <c r="I16" s="404">
        <v>1759.39</v>
      </c>
      <c r="J16" s="406">
        <f t="shared" si="0"/>
        <v>99.96534090909091</v>
      </c>
      <c r="L16" s="386"/>
    </row>
    <row r="17" spans="2:12" ht="15" customHeight="1">
      <c r="B17" s="456"/>
      <c r="C17" s="456"/>
      <c r="D17" s="409">
        <v>40002</v>
      </c>
      <c r="E17" s="409"/>
      <c r="F17" s="450" t="s">
        <v>486</v>
      </c>
      <c r="G17" s="450"/>
      <c r="H17" s="407">
        <v>1760</v>
      </c>
      <c r="I17" s="408">
        <v>1759.39</v>
      </c>
      <c r="J17" s="406">
        <f t="shared" si="0"/>
        <v>99.96534090909091</v>
      </c>
      <c r="L17" s="386"/>
    </row>
    <row r="18" spans="2:12" ht="15" customHeight="1">
      <c r="B18" s="456"/>
      <c r="C18" s="456"/>
      <c r="D18" s="378"/>
      <c r="E18" s="378">
        <v>4430</v>
      </c>
      <c r="F18" s="457" t="s">
        <v>216</v>
      </c>
      <c r="G18" s="457"/>
      <c r="H18" s="398">
        <v>1760</v>
      </c>
      <c r="I18" s="399">
        <v>1759.39</v>
      </c>
      <c r="J18" s="397">
        <f t="shared" si="0"/>
        <v>99.96534090909091</v>
      </c>
      <c r="L18" s="386"/>
    </row>
    <row r="19" spans="2:12" ht="15" customHeight="1">
      <c r="B19" s="449">
        <v>600</v>
      </c>
      <c r="C19" s="449"/>
      <c r="D19" s="350"/>
      <c r="E19" s="350"/>
      <c r="F19" s="460" t="s">
        <v>329</v>
      </c>
      <c r="G19" s="460"/>
      <c r="H19" s="403">
        <v>517386</v>
      </c>
      <c r="I19" s="404">
        <v>499818.98</v>
      </c>
      <c r="J19" s="406">
        <f t="shared" si="0"/>
        <v>96.60465880406505</v>
      </c>
      <c r="L19" s="386"/>
    </row>
    <row r="20" spans="2:12" ht="15" customHeight="1">
      <c r="B20" s="461"/>
      <c r="C20" s="461"/>
      <c r="D20" s="350">
        <v>60012</v>
      </c>
      <c r="E20" s="350"/>
      <c r="F20" s="460" t="s">
        <v>198</v>
      </c>
      <c r="G20" s="460"/>
      <c r="H20" s="407">
        <v>2816</v>
      </c>
      <c r="I20" s="408">
        <v>2031.16</v>
      </c>
      <c r="J20" s="406">
        <f t="shared" si="0"/>
        <v>72.12926136363636</v>
      </c>
      <c r="L20" s="386"/>
    </row>
    <row r="21" spans="2:12" ht="15" customHeight="1">
      <c r="B21" s="456"/>
      <c r="C21" s="456"/>
      <c r="D21" s="378"/>
      <c r="E21" s="378">
        <v>4430</v>
      </c>
      <c r="F21" s="457" t="s">
        <v>216</v>
      </c>
      <c r="G21" s="457"/>
      <c r="H21" s="398">
        <v>2816</v>
      </c>
      <c r="I21" s="399">
        <v>2031.16</v>
      </c>
      <c r="J21" s="397">
        <f t="shared" si="0"/>
        <v>72.12926136363636</v>
      </c>
      <c r="L21" s="386"/>
    </row>
    <row r="22" spans="2:12" ht="15" customHeight="1">
      <c r="B22" s="456"/>
      <c r="C22" s="456"/>
      <c r="D22" s="350">
        <v>60014</v>
      </c>
      <c r="E22" s="350"/>
      <c r="F22" s="460" t="s">
        <v>331</v>
      </c>
      <c r="G22" s="460"/>
      <c r="H22" s="403">
        <v>462625</v>
      </c>
      <c r="I22" s="404">
        <v>460238.71</v>
      </c>
      <c r="J22" s="406">
        <f t="shared" si="0"/>
        <v>99.48418481491488</v>
      </c>
      <c r="L22" s="400"/>
    </row>
    <row r="23" spans="2:12" ht="15" customHeight="1">
      <c r="B23" s="456"/>
      <c r="C23" s="456"/>
      <c r="D23" s="378"/>
      <c r="E23" s="378">
        <v>4300</v>
      </c>
      <c r="F23" s="457" t="s">
        <v>214</v>
      </c>
      <c r="G23" s="457"/>
      <c r="H23" s="398">
        <v>42000</v>
      </c>
      <c r="I23" s="399">
        <v>42000</v>
      </c>
      <c r="J23" s="397">
        <f t="shared" si="0"/>
        <v>100</v>
      </c>
      <c r="L23" s="386"/>
    </row>
    <row r="24" spans="2:12" ht="15" customHeight="1">
      <c r="B24" s="456"/>
      <c r="C24" s="456"/>
      <c r="D24" s="378"/>
      <c r="E24" s="378">
        <v>4430</v>
      </c>
      <c r="F24" s="457" t="s">
        <v>216</v>
      </c>
      <c r="G24" s="457"/>
      <c r="H24" s="398">
        <v>45325</v>
      </c>
      <c r="I24" s="399">
        <v>45322.53</v>
      </c>
      <c r="J24" s="397">
        <f t="shared" si="0"/>
        <v>99.99455046883618</v>
      </c>
      <c r="L24" s="386"/>
    </row>
    <row r="25" spans="2:12" ht="15" customHeight="1">
      <c r="B25" s="456"/>
      <c r="C25" s="456"/>
      <c r="D25" s="378"/>
      <c r="E25" s="378">
        <v>6050</v>
      </c>
      <c r="F25" s="457" t="s">
        <v>546</v>
      </c>
      <c r="G25" s="457"/>
      <c r="H25" s="398">
        <v>175300</v>
      </c>
      <c r="I25" s="399">
        <v>172916.18</v>
      </c>
      <c r="J25" s="397">
        <f t="shared" si="0"/>
        <v>98.64014831717056</v>
      </c>
      <c r="L25" s="386"/>
    </row>
    <row r="26" spans="2:12" ht="33" customHeight="1">
      <c r="B26" s="456"/>
      <c r="C26" s="456"/>
      <c r="D26" s="378"/>
      <c r="E26" s="378">
        <v>6300</v>
      </c>
      <c r="F26" s="457" t="s">
        <v>217</v>
      </c>
      <c r="G26" s="457"/>
      <c r="H26" s="398">
        <v>200000</v>
      </c>
      <c r="I26" s="399">
        <v>200000</v>
      </c>
      <c r="J26" s="397">
        <f t="shared" si="0"/>
        <v>100</v>
      </c>
      <c r="L26" s="386"/>
    </row>
    <row r="27" spans="2:12" ht="15" customHeight="1">
      <c r="B27" s="456"/>
      <c r="C27" s="456"/>
      <c r="D27" s="350">
        <v>60016</v>
      </c>
      <c r="E27" s="350"/>
      <c r="F27" s="460" t="s">
        <v>333</v>
      </c>
      <c r="G27" s="460"/>
      <c r="H27" s="403">
        <v>51795</v>
      </c>
      <c r="I27" s="404">
        <v>37399.11</v>
      </c>
      <c r="J27" s="406">
        <f t="shared" si="0"/>
        <v>72.20602374746598</v>
      </c>
      <c r="L27" s="386"/>
    </row>
    <row r="28" spans="2:12" ht="15" customHeight="1">
      <c r="B28" s="456"/>
      <c r="C28" s="456"/>
      <c r="D28" s="378"/>
      <c r="E28" s="378">
        <v>4210</v>
      </c>
      <c r="F28" s="457" t="s">
        <v>219</v>
      </c>
      <c r="G28" s="457"/>
      <c r="H28" s="398">
        <v>78</v>
      </c>
      <c r="I28" s="399">
        <v>52.26</v>
      </c>
      <c r="J28" s="397">
        <f t="shared" si="0"/>
        <v>67</v>
      </c>
      <c r="L28" s="386"/>
    </row>
    <row r="29" spans="2:12" ht="15" customHeight="1">
      <c r="B29" s="456"/>
      <c r="C29" s="456"/>
      <c r="D29" s="378"/>
      <c r="E29" s="378">
        <v>4270</v>
      </c>
      <c r="F29" s="457" t="s">
        <v>220</v>
      </c>
      <c r="G29" s="457"/>
      <c r="H29" s="398">
        <v>40700</v>
      </c>
      <c r="I29" s="399">
        <v>27585.85</v>
      </c>
      <c r="J29" s="397">
        <f t="shared" si="0"/>
        <v>67.77850122850123</v>
      </c>
      <c r="L29" s="386"/>
    </row>
    <row r="30" spans="2:12" ht="15" customHeight="1">
      <c r="B30" s="456"/>
      <c r="C30" s="456"/>
      <c r="D30" s="378"/>
      <c r="E30" s="378">
        <v>4300</v>
      </c>
      <c r="F30" s="457" t="s">
        <v>214</v>
      </c>
      <c r="G30" s="457"/>
      <c r="H30" s="398">
        <v>1781</v>
      </c>
      <c r="I30" s="399">
        <v>525</v>
      </c>
      <c r="J30" s="397">
        <f t="shared" si="0"/>
        <v>29.47782144862437</v>
      </c>
      <c r="L30" s="386"/>
    </row>
    <row r="31" spans="2:12" ht="15" customHeight="1">
      <c r="B31" s="456"/>
      <c r="C31" s="456"/>
      <c r="D31" s="378"/>
      <c r="E31" s="378">
        <v>6050</v>
      </c>
      <c r="F31" s="457" t="s">
        <v>546</v>
      </c>
      <c r="G31" s="457"/>
      <c r="H31" s="398">
        <v>9236</v>
      </c>
      <c r="I31" s="399">
        <v>9236</v>
      </c>
      <c r="J31" s="397">
        <f t="shared" si="0"/>
        <v>100</v>
      </c>
      <c r="L31" s="386"/>
    </row>
    <row r="32" spans="2:12" ht="15" customHeight="1">
      <c r="B32" s="456"/>
      <c r="C32" s="456"/>
      <c r="D32" s="350">
        <v>60095</v>
      </c>
      <c r="E32" s="350"/>
      <c r="F32" s="460" t="s">
        <v>327</v>
      </c>
      <c r="G32" s="460"/>
      <c r="H32" s="403">
        <v>150</v>
      </c>
      <c r="I32" s="404">
        <v>150</v>
      </c>
      <c r="J32" s="406">
        <f t="shared" si="0"/>
        <v>100</v>
      </c>
      <c r="L32" s="386"/>
    </row>
    <row r="33" spans="2:12" ht="15" customHeight="1">
      <c r="B33" s="456"/>
      <c r="C33" s="456"/>
      <c r="D33" s="378"/>
      <c r="E33" s="378">
        <v>4210</v>
      </c>
      <c r="F33" s="457" t="s">
        <v>219</v>
      </c>
      <c r="G33" s="457"/>
      <c r="H33" s="398">
        <v>150</v>
      </c>
      <c r="I33" s="399">
        <v>150</v>
      </c>
      <c r="J33" s="397">
        <f t="shared" si="0"/>
        <v>100</v>
      </c>
      <c r="L33" s="386"/>
    </row>
    <row r="34" spans="2:12" ht="15" customHeight="1">
      <c r="B34" s="449">
        <v>630</v>
      </c>
      <c r="C34" s="449"/>
      <c r="D34" s="350"/>
      <c r="E34" s="350"/>
      <c r="F34" s="460" t="s">
        <v>509</v>
      </c>
      <c r="G34" s="460"/>
      <c r="H34" s="403">
        <v>93305</v>
      </c>
      <c r="I34" s="404">
        <v>93301.49</v>
      </c>
      <c r="J34" s="406">
        <f t="shared" si="0"/>
        <v>99.99623814372221</v>
      </c>
      <c r="L34" s="386"/>
    </row>
    <row r="35" spans="2:12" ht="15" customHeight="1">
      <c r="B35" s="461"/>
      <c r="C35" s="461"/>
      <c r="D35" s="350">
        <v>63095</v>
      </c>
      <c r="E35" s="350"/>
      <c r="F35" s="460" t="s">
        <v>327</v>
      </c>
      <c r="G35" s="460"/>
      <c r="H35" s="403">
        <v>93305</v>
      </c>
      <c r="I35" s="404">
        <f>SUM(I36:I37)</f>
        <v>93301.48999999999</v>
      </c>
      <c r="J35" s="406">
        <f t="shared" si="0"/>
        <v>99.9962381437222</v>
      </c>
      <c r="L35" s="386"/>
    </row>
    <row r="36" spans="2:12" ht="15" customHeight="1">
      <c r="B36" s="456"/>
      <c r="C36" s="456"/>
      <c r="D36" s="378"/>
      <c r="E36" s="378">
        <v>6058</v>
      </c>
      <c r="F36" s="457" t="s">
        <v>546</v>
      </c>
      <c r="G36" s="457"/>
      <c r="H36" s="398">
        <v>79100</v>
      </c>
      <c r="I36" s="399">
        <v>79097.17</v>
      </c>
      <c r="J36" s="397">
        <f t="shared" si="0"/>
        <v>99.99642225031606</v>
      </c>
      <c r="L36" s="386"/>
    </row>
    <row r="37" spans="2:12" ht="15" customHeight="1">
      <c r="B37" s="456"/>
      <c r="C37" s="456"/>
      <c r="D37" s="378"/>
      <c r="E37" s="378">
        <v>6059</v>
      </c>
      <c r="F37" s="457" t="s">
        <v>546</v>
      </c>
      <c r="G37" s="457"/>
      <c r="H37" s="398">
        <v>14205</v>
      </c>
      <c r="I37" s="399">
        <v>14204.32</v>
      </c>
      <c r="J37" s="397">
        <f t="shared" si="0"/>
        <v>99.9952129531855</v>
      </c>
      <c r="L37" s="386"/>
    </row>
    <row r="38" spans="2:12" ht="15" customHeight="1">
      <c r="B38" s="449">
        <v>700</v>
      </c>
      <c r="C38" s="449"/>
      <c r="D38" s="350"/>
      <c r="E38" s="350"/>
      <c r="F38" s="460" t="s">
        <v>336</v>
      </c>
      <c r="G38" s="460"/>
      <c r="H38" s="403">
        <v>493598</v>
      </c>
      <c r="I38" s="404">
        <v>426908.61</v>
      </c>
      <c r="J38" s="406">
        <f t="shared" si="0"/>
        <v>86.48912880522207</v>
      </c>
      <c r="L38" s="386"/>
    </row>
    <row r="39" spans="2:12" ht="15" customHeight="1">
      <c r="B39" s="461"/>
      <c r="C39" s="461"/>
      <c r="D39" s="350">
        <v>70005</v>
      </c>
      <c r="E39" s="350"/>
      <c r="F39" s="460" t="s">
        <v>337</v>
      </c>
      <c r="G39" s="460"/>
      <c r="H39" s="403">
        <v>88300</v>
      </c>
      <c r="I39" s="404">
        <f>SUM(I40:I43)</f>
        <v>82590.32</v>
      </c>
      <c r="J39" s="406">
        <f t="shared" si="0"/>
        <v>93.5337712344281</v>
      </c>
      <c r="L39" s="386"/>
    </row>
    <row r="40" spans="2:12" ht="15" customHeight="1">
      <c r="B40" s="456"/>
      <c r="C40" s="456"/>
      <c r="D40" s="378"/>
      <c r="E40" s="378">
        <v>4300</v>
      </c>
      <c r="F40" s="457" t="s">
        <v>214</v>
      </c>
      <c r="G40" s="457"/>
      <c r="H40" s="398">
        <v>62185</v>
      </c>
      <c r="I40" s="399">
        <v>61224.12</v>
      </c>
      <c r="J40" s="397">
        <f t="shared" si="0"/>
        <v>98.45480421323471</v>
      </c>
      <c r="L40" s="386"/>
    </row>
    <row r="41" spans="2:12" ht="15" customHeight="1">
      <c r="B41" s="456"/>
      <c r="C41" s="456"/>
      <c r="D41" s="378"/>
      <c r="E41" s="378">
        <v>4430</v>
      </c>
      <c r="F41" s="457" t="s">
        <v>216</v>
      </c>
      <c r="G41" s="457"/>
      <c r="H41" s="398">
        <v>200</v>
      </c>
      <c r="I41" s="399">
        <v>200</v>
      </c>
      <c r="J41" s="397">
        <f t="shared" si="0"/>
        <v>100</v>
      </c>
      <c r="L41" s="386"/>
    </row>
    <row r="42" spans="2:12" ht="15" customHeight="1">
      <c r="B42" s="456"/>
      <c r="C42" s="456"/>
      <c r="D42" s="378"/>
      <c r="E42" s="378">
        <v>4610</v>
      </c>
      <c r="F42" s="457" t="s">
        <v>225</v>
      </c>
      <c r="G42" s="457"/>
      <c r="H42" s="398">
        <v>915</v>
      </c>
      <c r="I42" s="399">
        <v>841</v>
      </c>
      <c r="J42" s="397">
        <f t="shared" si="0"/>
        <v>91.91256830601094</v>
      </c>
      <c r="L42" s="386"/>
    </row>
    <row r="43" spans="2:12" ht="15" customHeight="1">
      <c r="B43" s="456"/>
      <c r="C43" s="456"/>
      <c r="D43" s="378"/>
      <c r="E43" s="378">
        <v>6050</v>
      </c>
      <c r="F43" s="457" t="s">
        <v>546</v>
      </c>
      <c r="G43" s="457"/>
      <c r="H43" s="398">
        <v>25000</v>
      </c>
      <c r="I43" s="399">
        <v>20325.2</v>
      </c>
      <c r="J43" s="397">
        <f t="shared" si="0"/>
        <v>81.30080000000001</v>
      </c>
      <c r="L43" s="386"/>
    </row>
    <row r="44" spans="2:12" ht="15" customHeight="1">
      <c r="B44" s="456"/>
      <c r="C44" s="456"/>
      <c r="D44" s="350">
        <v>70095</v>
      </c>
      <c r="E44" s="350"/>
      <c r="F44" s="460" t="s">
        <v>327</v>
      </c>
      <c r="G44" s="460"/>
      <c r="H44" s="403">
        <v>405298</v>
      </c>
      <c r="I44" s="404">
        <f>SUM(I45:I50)</f>
        <v>344318.29000000004</v>
      </c>
      <c r="J44" s="406">
        <f t="shared" si="0"/>
        <v>84.95435210635138</v>
      </c>
      <c r="L44" s="386"/>
    </row>
    <row r="45" spans="2:12" ht="15" customHeight="1">
      <c r="B45" s="456"/>
      <c r="C45" s="456"/>
      <c r="D45" s="378"/>
      <c r="E45" s="378">
        <v>4210</v>
      </c>
      <c r="F45" s="457" t="s">
        <v>219</v>
      </c>
      <c r="G45" s="457"/>
      <c r="H45" s="398">
        <v>16538</v>
      </c>
      <c r="I45" s="399">
        <v>16537.52</v>
      </c>
      <c r="J45" s="397">
        <f t="shared" si="0"/>
        <v>99.99709759342122</v>
      </c>
      <c r="L45" s="386"/>
    </row>
    <row r="46" spans="2:12" ht="15" customHeight="1">
      <c r="B46" s="456"/>
      <c r="C46" s="456"/>
      <c r="D46" s="378"/>
      <c r="E46" s="378">
        <v>4270</v>
      </c>
      <c r="F46" s="457" t="s">
        <v>220</v>
      </c>
      <c r="G46" s="457"/>
      <c r="H46" s="398">
        <v>86692</v>
      </c>
      <c r="I46" s="399">
        <v>80898.28</v>
      </c>
      <c r="J46" s="397">
        <f t="shared" si="0"/>
        <v>93.31689198541964</v>
      </c>
      <c r="L46" s="386"/>
    </row>
    <row r="47" spans="2:12" ht="15" customHeight="1">
      <c r="B47" s="456"/>
      <c r="C47" s="456"/>
      <c r="D47" s="378"/>
      <c r="E47" s="378">
        <v>4300</v>
      </c>
      <c r="F47" s="457" t="s">
        <v>214</v>
      </c>
      <c r="G47" s="457"/>
      <c r="H47" s="398">
        <v>145920</v>
      </c>
      <c r="I47" s="399">
        <v>143867.7</v>
      </c>
      <c r="J47" s="397">
        <f t="shared" si="0"/>
        <v>98.59354440789474</v>
      </c>
      <c r="L47" s="386"/>
    </row>
    <row r="48" spans="2:12" ht="15" customHeight="1">
      <c r="B48" s="456"/>
      <c r="C48" s="456"/>
      <c r="D48" s="378"/>
      <c r="E48" s="378">
        <v>4430</v>
      </c>
      <c r="F48" s="457" t="s">
        <v>216</v>
      </c>
      <c r="G48" s="457"/>
      <c r="H48" s="398">
        <v>18500</v>
      </c>
      <c r="I48" s="399">
        <v>17926.79</v>
      </c>
      <c r="J48" s="397">
        <f t="shared" si="0"/>
        <v>96.90156756756757</v>
      </c>
      <c r="L48" s="386"/>
    </row>
    <row r="49" spans="2:12" ht="15" customHeight="1">
      <c r="B49" s="456"/>
      <c r="C49" s="456"/>
      <c r="D49" s="378"/>
      <c r="E49" s="378">
        <v>6050</v>
      </c>
      <c r="F49" s="457" t="s">
        <v>546</v>
      </c>
      <c r="G49" s="457"/>
      <c r="H49" s="398">
        <v>124798</v>
      </c>
      <c r="I49" s="399">
        <v>72238</v>
      </c>
      <c r="J49" s="397">
        <f t="shared" si="0"/>
        <v>57.883940447763585</v>
      </c>
      <c r="L49" s="386"/>
    </row>
    <row r="50" spans="2:12" ht="19.5" customHeight="1">
      <c r="B50" s="456"/>
      <c r="C50" s="456"/>
      <c r="D50" s="378"/>
      <c r="E50" s="378">
        <v>6060</v>
      </c>
      <c r="F50" s="457" t="s">
        <v>553</v>
      </c>
      <c r="G50" s="457"/>
      <c r="H50" s="398">
        <v>12850</v>
      </c>
      <c r="I50" s="399">
        <v>12850</v>
      </c>
      <c r="J50" s="397">
        <f t="shared" si="0"/>
        <v>100</v>
      </c>
      <c r="L50" s="386"/>
    </row>
    <row r="51" spans="2:12" ht="15" customHeight="1">
      <c r="B51" s="449">
        <v>710</v>
      </c>
      <c r="C51" s="449"/>
      <c r="D51" s="350"/>
      <c r="E51" s="350"/>
      <c r="F51" s="460" t="s">
        <v>341</v>
      </c>
      <c r="G51" s="460"/>
      <c r="H51" s="403">
        <v>95000</v>
      </c>
      <c r="I51" s="404">
        <v>84620.96</v>
      </c>
      <c r="J51" s="406">
        <f t="shared" si="0"/>
        <v>89.0746947368421</v>
      </c>
      <c r="L51" s="386"/>
    </row>
    <row r="52" spans="2:12" ht="15" customHeight="1">
      <c r="B52" s="461"/>
      <c r="C52" s="461"/>
      <c r="D52" s="350">
        <v>71004</v>
      </c>
      <c r="E52" s="350"/>
      <c r="F52" s="460" t="s">
        <v>483</v>
      </c>
      <c r="G52" s="460"/>
      <c r="H52" s="403">
        <v>20000</v>
      </c>
      <c r="I52" s="404">
        <v>10746</v>
      </c>
      <c r="J52" s="406">
        <f t="shared" si="0"/>
        <v>53.73</v>
      </c>
      <c r="L52" s="386"/>
    </row>
    <row r="53" spans="2:12" ht="15" customHeight="1">
      <c r="B53" s="456"/>
      <c r="C53" s="456"/>
      <c r="D53" s="378"/>
      <c r="E53" s="378">
        <v>4300</v>
      </c>
      <c r="F53" s="457" t="s">
        <v>214</v>
      </c>
      <c r="G53" s="457"/>
      <c r="H53" s="398">
        <v>20000</v>
      </c>
      <c r="I53" s="399">
        <v>10746</v>
      </c>
      <c r="J53" s="397">
        <f t="shared" si="0"/>
        <v>53.73</v>
      </c>
      <c r="L53" s="386"/>
    </row>
    <row r="54" spans="2:12" ht="15" customHeight="1">
      <c r="B54" s="456"/>
      <c r="C54" s="456"/>
      <c r="D54" s="350">
        <v>71035</v>
      </c>
      <c r="E54" s="350"/>
      <c r="F54" s="460" t="s">
        <v>554</v>
      </c>
      <c r="G54" s="460"/>
      <c r="H54" s="407">
        <v>75000</v>
      </c>
      <c r="I54" s="408">
        <v>73874.96</v>
      </c>
      <c r="J54" s="406">
        <f t="shared" si="0"/>
        <v>98.49994666666667</v>
      </c>
      <c r="L54" s="386"/>
    </row>
    <row r="55" spans="2:12" ht="15" customHeight="1">
      <c r="B55" s="456"/>
      <c r="C55" s="456"/>
      <c r="D55" s="378"/>
      <c r="E55" s="378">
        <v>4300</v>
      </c>
      <c r="F55" s="457" t="s">
        <v>214</v>
      </c>
      <c r="G55" s="457"/>
      <c r="H55" s="398">
        <v>75000</v>
      </c>
      <c r="I55" s="399">
        <v>73874.96</v>
      </c>
      <c r="J55" s="397">
        <f t="shared" si="0"/>
        <v>98.49994666666667</v>
      </c>
      <c r="L55" s="386"/>
    </row>
    <row r="56" spans="2:12" ht="15" customHeight="1">
      <c r="B56" s="449">
        <v>750</v>
      </c>
      <c r="C56" s="449"/>
      <c r="D56" s="350"/>
      <c r="E56" s="350"/>
      <c r="F56" s="460" t="s">
        <v>344</v>
      </c>
      <c r="G56" s="460"/>
      <c r="H56" s="403">
        <v>2231472</v>
      </c>
      <c r="I56" s="404">
        <v>2003453.95</v>
      </c>
      <c r="J56" s="406">
        <f t="shared" si="0"/>
        <v>89.78172031735106</v>
      </c>
      <c r="L56" s="386"/>
    </row>
    <row r="57" spans="2:12" ht="15" customHeight="1">
      <c r="B57" s="461"/>
      <c r="C57" s="461"/>
      <c r="D57" s="350">
        <v>75011</v>
      </c>
      <c r="E57" s="350"/>
      <c r="F57" s="460" t="s">
        <v>345</v>
      </c>
      <c r="G57" s="460"/>
      <c r="H57" s="403">
        <v>111500</v>
      </c>
      <c r="I57" s="404">
        <f>SUM(I58:I62)</f>
        <v>111500</v>
      </c>
      <c r="J57" s="406">
        <f t="shared" si="0"/>
        <v>100</v>
      </c>
      <c r="L57" s="386"/>
    </row>
    <row r="58" spans="2:12" ht="15" customHeight="1">
      <c r="B58" s="456"/>
      <c r="C58" s="456"/>
      <c r="D58" s="378"/>
      <c r="E58" s="378">
        <v>4010</v>
      </c>
      <c r="F58" s="457" t="s">
        <v>228</v>
      </c>
      <c r="G58" s="457"/>
      <c r="H58" s="398">
        <v>92000</v>
      </c>
      <c r="I58" s="399">
        <v>92000</v>
      </c>
      <c r="J58" s="397">
        <f t="shared" si="0"/>
        <v>100</v>
      </c>
      <c r="L58" s="386"/>
    </row>
    <row r="59" spans="2:12" ht="15" customHeight="1">
      <c r="B59" s="456"/>
      <c r="C59" s="456"/>
      <c r="D59" s="378"/>
      <c r="E59" s="378">
        <v>4110</v>
      </c>
      <c r="F59" s="457" t="s">
        <v>210</v>
      </c>
      <c r="G59" s="457"/>
      <c r="H59" s="398">
        <v>14000</v>
      </c>
      <c r="I59" s="399">
        <v>14000</v>
      </c>
      <c r="J59" s="397">
        <f t="shared" si="0"/>
        <v>100</v>
      </c>
      <c r="L59" s="386"/>
    </row>
    <row r="60" spans="2:12" ht="15" customHeight="1">
      <c r="B60" s="456"/>
      <c r="C60" s="456"/>
      <c r="D60" s="378"/>
      <c r="E60" s="378">
        <v>4120</v>
      </c>
      <c r="F60" s="457" t="s">
        <v>222</v>
      </c>
      <c r="G60" s="457"/>
      <c r="H60" s="398">
        <v>2500</v>
      </c>
      <c r="I60" s="399">
        <v>2500</v>
      </c>
      <c r="J60" s="397">
        <f t="shared" si="0"/>
        <v>100</v>
      </c>
      <c r="L60" s="386"/>
    </row>
    <row r="61" spans="2:12" ht="15" customHeight="1">
      <c r="B61" s="456"/>
      <c r="C61" s="456"/>
      <c r="D61" s="378"/>
      <c r="E61" s="378">
        <v>4210</v>
      </c>
      <c r="F61" s="457" t="s">
        <v>219</v>
      </c>
      <c r="G61" s="457"/>
      <c r="H61" s="398">
        <v>2000</v>
      </c>
      <c r="I61" s="399">
        <v>2000</v>
      </c>
      <c r="J61" s="397">
        <f t="shared" si="0"/>
        <v>100</v>
      </c>
      <c r="L61" s="386"/>
    </row>
    <row r="62" spans="2:12" ht="15" customHeight="1">
      <c r="B62" s="456"/>
      <c r="C62" s="456"/>
      <c r="D62" s="378"/>
      <c r="E62" s="378">
        <v>4300</v>
      </c>
      <c r="F62" s="457" t="s">
        <v>214</v>
      </c>
      <c r="G62" s="457"/>
      <c r="H62" s="398">
        <v>1000</v>
      </c>
      <c r="I62" s="399">
        <v>1000</v>
      </c>
      <c r="J62" s="397">
        <f t="shared" si="0"/>
        <v>100</v>
      </c>
      <c r="L62" s="386"/>
    </row>
    <row r="63" spans="2:12" ht="15" customHeight="1">
      <c r="B63" s="456"/>
      <c r="C63" s="456"/>
      <c r="D63" s="350">
        <v>75020</v>
      </c>
      <c r="E63" s="350"/>
      <c r="F63" s="460" t="s">
        <v>393</v>
      </c>
      <c r="G63" s="460"/>
      <c r="H63" s="403">
        <v>4500</v>
      </c>
      <c r="I63" s="404">
        <f>SUM(I64:I66)</f>
        <v>4500</v>
      </c>
      <c r="J63" s="406">
        <f t="shared" si="0"/>
        <v>100</v>
      </c>
      <c r="L63" s="386"/>
    </row>
    <row r="64" spans="2:12" ht="15" customHeight="1">
      <c r="B64" s="456"/>
      <c r="C64" s="456"/>
      <c r="D64" s="378"/>
      <c r="E64" s="378">
        <v>4010</v>
      </c>
      <c r="F64" s="457" t="s">
        <v>228</v>
      </c>
      <c r="G64" s="457"/>
      <c r="H64" s="398">
        <v>3760</v>
      </c>
      <c r="I64" s="399">
        <v>3760</v>
      </c>
      <c r="J64" s="397">
        <f t="shared" si="0"/>
        <v>100</v>
      </c>
      <c r="L64" s="386"/>
    </row>
    <row r="65" spans="2:12" ht="15" customHeight="1">
      <c r="B65" s="456"/>
      <c r="C65" s="456"/>
      <c r="D65" s="378"/>
      <c r="E65" s="378">
        <v>4110</v>
      </c>
      <c r="F65" s="457" t="s">
        <v>210</v>
      </c>
      <c r="G65" s="457"/>
      <c r="H65" s="398">
        <v>647</v>
      </c>
      <c r="I65" s="399">
        <v>647</v>
      </c>
      <c r="J65" s="397">
        <f t="shared" si="0"/>
        <v>100</v>
      </c>
      <c r="L65" s="386"/>
    </row>
    <row r="66" spans="2:12" ht="15" customHeight="1">
      <c r="B66" s="456"/>
      <c r="C66" s="456"/>
      <c r="D66" s="378"/>
      <c r="E66" s="378">
        <v>4120</v>
      </c>
      <c r="F66" s="457" t="s">
        <v>222</v>
      </c>
      <c r="G66" s="457"/>
      <c r="H66" s="398">
        <v>93</v>
      </c>
      <c r="I66" s="399">
        <v>93</v>
      </c>
      <c r="J66" s="397">
        <f t="shared" si="0"/>
        <v>100</v>
      </c>
      <c r="L66" s="386"/>
    </row>
    <row r="67" spans="2:12" ht="15" customHeight="1">
      <c r="B67" s="456"/>
      <c r="C67" s="456"/>
      <c r="D67" s="350">
        <v>75022</v>
      </c>
      <c r="E67" s="350"/>
      <c r="F67" s="460" t="s">
        <v>236</v>
      </c>
      <c r="G67" s="460"/>
      <c r="H67" s="403">
        <v>89000</v>
      </c>
      <c r="I67" s="404">
        <f>SUM(I68:I71)</f>
        <v>87445.76</v>
      </c>
      <c r="J67" s="406">
        <f t="shared" si="0"/>
        <v>98.25366292134831</v>
      </c>
      <c r="L67" s="386"/>
    </row>
    <row r="68" spans="2:12" ht="15" customHeight="1">
      <c r="B68" s="456"/>
      <c r="C68" s="456"/>
      <c r="D68" s="378"/>
      <c r="E68" s="378">
        <v>3030</v>
      </c>
      <c r="F68" s="457" t="s">
        <v>238</v>
      </c>
      <c r="G68" s="457"/>
      <c r="H68" s="398">
        <v>74985</v>
      </c>
      <c r="I68" s="399">
        <v>73669.36</v>
      </c>
      <c r="J68" s="397">
        <f t="shared" si="0"/>
        <v>98.2454624258185</v>
      </c>
      <c r="L68" s="386"/>
    </row>
    <row r="69" spans="2:12" ht="15" customHeight="1">
      <c r="B69" s="456"/>
      <c r="C69" s="456"/>
      <c r="D69" s="378"/>
      <c r="E69" s="378">
        <v>4210</v>
      </c>
      <c r="F69" s="457" t="s">
        <v>219</v>
      </c>
      <c r="G69" s="457"/>
      <c r="H69" s="398">
        <v>12670</v>
      </c>
      <c r="I69" s="399">
        <v>12669.28</v>
      </c>
      <c r="J69" s="397">
        <f t="shared" si="0"/>
        <v>99.99431728492503</v>
      </c>
      <c r="L69" s="386"/>
    </row>
    <row r="70" spans="2:12" ht="15" customHeight="1">
      <c r="B70" s="456"/>
      <c r="C70" s="456"/>
      <c r="D70" s="378"/>
      <c r="E70" s="378">
        <v>4300</v>
      </c>
      <c r="F70" s="457" t="s">
        <v>214</v>
      </c>
      <c r="G70" s="457"/>
      <c r="H70" s="398">
        <v>345</v>
      </c>
      <c r="I70" s="399">
        <v>345</v>
      </c>
      <c r="J70" s="397">
        <f t="shared" si="0"/>
        <v>100</v>
      </c>
      <c r="L70" s="386"/>
    </row>
    <row r="71" spans="2:12" ht="26.25" customHeight="1">
      <c r="B71" s="456"/>
      <c r="C71" s="456"/>
      <c r="D71" s="378"/>
      <c r="E71" s="378">
        <v>4360</v>
      </c>
      <c r="F71" s="457" t="s">
        <v>239</v>
      </c>
      <c r="G71" s="457"/>
      <c r="H71" s="398">
        <v>1000</v>
      </c>
      <c r="I71" s="399">
        <v>762.12</v>
      </c>
      <c r="J71" s="397">
        <f aca="true" t="shared" si="1" ref="J71:J134">I71/H71*100</f>
        <v>76.212</v>
      </c>
      <c r="L71" s="386"/>
    </row>
    <row r="72" spans="2:12" ht="15" customHeight="1">
      <c r="B72" s="456"/>
      <c r="C72" s="456"/>
      <c r="D72" s="350">
        <v>75023</v>
      </c>
      <c r="E72" s="350"/>
      <c r="F72" s="460" t="s">
        <v>240</v>
      </c>
      <c r="G72" s="460"/>
      <c r="H72" s="403">
        <v>1877738</v>
      </c>
      <c r="I72" s="404">
        <f>SUM(I73:I92)</f>
        <v>1677746.4899999998</v>
      </c>
      <c r="J72" s="406">
        <f t="shared" si="1"/>
        <v>89.34933893865916</v>
      </c>
      <c r="L72" s="386"/>
    </row>
    <row r="73" spans="2:12" ht="15" customHeight="1">
      <c r="B73" s="456"/>
      <c r="C73" s="456"/>
      <c r="D73" s="378"/>
      <c r="E73" s="378">
        <v>3020</v>
      </c>
      <c r="F73" s="457" t="s">
        <v>241</v>
      </c>
      <c r="G73" s="457"/>
      <c r="H73" s="398">
        <v>3035</v>
      </c>
      <c r="I73" s="399">
        <v>3034.69</v>
      </c>
      <c r="J73" s="397">
        <f t="shared" si="1"/>
        <v>99.98978583196046</v>
      </c>
      <c r="L73" s="386"/>
    </row>
    <row r="74" spans="2:12" ht="15" customHeight="1">
      <c r="B74" s="456"/>
      <c r="C74" s="456"/>
      <c r="D74" s="378"/>
      <c r="E74" s="378">
        <v>4010</v>
      </c>
      <c r="F74" s="457" t="s">
        <v>228</v>
      </c>
      <c r="G74" s="457"/>
      <c r="H74" s="398">
        <v>1204760</v>
      </c>
      <c r="I74" s="399">
        <v>1048283.56</v>
      </c>
      <c r="J74" s="397">
        <f t="shared" si="1"/>
        <v>87.0118164613699</v>
      </c>
      <c r="L74" s="386"/>
    </row>
    <row r="75" spans="2:12" ht="15" customHeight="1">
      <c r="B75" s="456"/>
      <c r="C75" s="456"/>
      <c r="D75" s="378"/>
      <c r="E75" s="378">
        <v>4040</v>
      </c>
      <c r="F75" s="457" t="s">
        <v>243</v>
      </c>
      <c r="G75" s="457"/>
      <c r="H75" s="398">
        <v>80000</v>
      </c>
      <c r="I75" s="399">
        <v>78656.94</v>
      </c>
      <c r="J75" s="397">
        <f t="shared" si="1"/>
        <v>98.32117500000001</v>
      </c>
      <c r="L75" s="386"/>
    </row>
    <row r="76" spans="2:12" ht="15" customHeight="1">
      <c r="B76" s="456"/>
      <c r="C76" s="456"/>
      <c r="D76" s="378"/>
      <c r="E76" s="378">
        <v>4110</v>
      </c>
      <c r="F76" s="457" t="s">
        <v>210</v>
      </c>
      <c r="G76" s="457"/>
      <c r="H76" s="398">
        <v>190000</v>
      </c>
      <c r="I76" s="399">
        <v>180182.23</v>
      </c>
      <c r="J76" s="397">
        <f t="shared" si="1"/>
        <v>94.83275263157896</v>
      </c>
      <c r="L76" s="386"/>
    </row>
    <row r="77" spans="2:12" ht="15" customHeight="1">
      <c r="B77" s="456"/>
      <c r="C77" s="456"/>
      <c r="D77" s="378"/>
      <c r="E77" s="378">
        <v>4120</v>
      </c>
      <c r="F77" s="457" t="s">
        <v>222</v>
      </c>
      <c r="G77" s="457"/>
      <c r="H77" s="398">
        <v>20565</v>
      </c>
      <c r="I77" s="399">
        <v>17226.02</v>
      </c>
      <c r="J77" s="397">
        <f t="shared" si="1"/>
        <v>83.76377340141016</v>
      </c>
      <c r="L77" s="386"/>
    </row>
    <row r="78" spans="2:12" ht="19.5" customHeight="1">
      <c r="B78" s="456"/>
      <c r="C78" s="456"/>
      <c r="D78" s="378"/>
      <c r="E78" s="378">
        <v>4140</v>
      </c>
      <c r="F78" s="457" t="s">
        <v>244</v>
      </c>
      <c r="G78" s="457"/>
      <c r="H78" s="398">
        <v>27500</v>
      </c>
      <c r="I78" s="399">
        <v>27323</v>
      </c>
      <c r="J78" s="397">
        <f t="shared" si="1"/>
        <v>99.35636363636362</v>
      </c>
      <c r="L78" s="386"/>
    </row>
    <row r="79" spans="2:12" ht="15" customHeight="1">
      <c r="B79" s="456"/>
      <c r="C79" s="456"/>
      <c r="D79" s="378"/>
      <c r="E79" s="378">
        <v>4170</v>
      </c>
      <c r="F79" s="457" t="s">
        <v>212</v>
      </c>
      <c r="G79" s="457"/>
      <c r="H79" s="398">
        <v>8800</v>
      </c>
      <c r="I79" s="399">
        <v>8541.19</v>
      </c>
      <c r="J79" s="397">
        <f t="shared" si="1"/>
        <v>97.05897727272728</v>
      </c>
      <c r="L79" s="386"/>
    </row>
    <row r="80" spans="2:12" ht="15" customHeight="1">
      <c r="B80" s="456"/>
      <c r="C80" s="456"/>
      <c r="D80" s="378"/>
      <c r="E80" s="378">
        <v>4210</v>
      </c>
      <c r="F80" s="457" t="s">
        <v>219</v>
      </c>
      <c r="G80" s="457"/>
      <c r="H80" s="398">
        <v>59338</v>
      </c>
      <c r="I80" s="399">
        <v>49502.68</v>
      </c>
      <c r="J80" s="397">
        <f t="shared" si="1"/>
        <v>83.42492163537699</v>
      </c>
      <c r="L80" s="386"/>
    </row>
    <row r="81" spans="2:12" ht="15" customHeight="1">
      <c r="B81" s="456"/>
      <c r="C81" s="456"/>
      <c r="D81" s="378"/>
      <c r="E81" s="378">
        <v>4260</v>
      </c>
      <c r="F81" s="457" t="s">
        <v>247</v>
      </c>
      <c r="G81" s="457"/>
      <c r="H81" s="398">
        <v>20000</v>
      </c>
      <c r="I81" s="399">
        <v>16955.64</v>
      </c>
      <c r="J81" s="397">
        <f t="shared" si="1"/>
        <v>84.7782</v>
      </c>
      <c r="L81" s="386"/>
    </row>
    <row r="82" spans="2:12" ht="15" customHeight="1">
      <c r="B82" s="456"/>
      <c r="C82" s="456"/>
      <c r="D82" s="378"/>
      <c r="E82" s="378">
        <v>4270</v>
      </c>
      <c r="F82" s="457" t="s">
        <v>220</v>
      </c>
      <c r="G82" s="457"/>
      <c r="H82" s="398">
        <v>7425</v>
      </c>
      <c r="I82" s="399">
        <v>892.92</v>
      </c>
      <c r="J82" s="397">
        <f t="shared" si="1"/>
        <v>12.025858585858586</v>
      </c>
      <c r="L82" s="386"/>
    </row>
    <row r="83" spans="2:12" ht="15" customHeight="1">
      <c r="B83" s="456"/>
      <c r="C83" s="456"/>
      <c r="D83" s="378"/>
      <c r="E83" s="378">
        <v>4280</v>
      </c>
      <c r="F83" s="457" t="s">
        <v>248</v>
      </c>
      <c r="G83" s="457"/>
      <c r="H83" s="398">
        <v>1000</v>
      </c>
      <c r="I83" s="399">
        <v>530</v>
      </c>
      <c r="J83" s="397">
        <f t="shared" si="1"/>
        <v>53</v>
      </c>
      <c r="L83" s="386"/>
    </row>
    <row r="84" spans="2:12" ht="15" customHeight="1">
      <c r="B84" s="456"/>
      <c r="C84" s="456"/>
      <c r="D84" s="378"/>
      <c r="E84" s="378">
        <v>4300</v>
      </c>
      <c r="F84" s="457" t="s">
        <v>214</v>
      </c>
      <c r="G84" s="457"/>
      <c r="H84" s="398">
        <v>145000</v>
      </c>
      <c r="I84" s="399">
        <v>142350.64</v>
      </c>
      <c r="J84" s="397">
        <f t="shared" si="1"/>
        <v>98.1728551724138</v>
      </c>
      <c r="L84" s="386"/>
    </row>
    <row r="85" spans="2:12" ht="15" customHeight="1">
      <c r="B85" s="456"/>
      <c r="C85" s="456"/>
      <c r="D85" s="378"/>
      <c r="E85" s="378">
        <v>4350</v>
      </c>
      <c r="F85" s="457" t="s">
        <v>249</v>
      </c>
      <c r="G85" s="457"/>
      <c r="H85" s="398">
        <v>10000</v>
      </c>
      <c r="I85" s="399">
        <v>7621.51</v>
      </c>
      <c r="J85" s="397">
        <f t="shared" si="1"/>
        <v>76.2151</v>
      </c>
      <c r="L85" s="386"/>
    </row>
    <row r="86" spans="2:12" ht="26.25" customHeight="1">
      <c r="B86" s="456"/>
      <c r="C86" s="456"/>
      <c r="D86" s="378"/>
      <c r="E86" s="378">
        <v>4360</v>
      </c>
      <c r="F86" s="457" t="s">
        <v>239</v>
      </c>
      <c r="G86" s="457"/>
      <c r="H86" s="398">
        <v>4000</v>
      </c>
      <c r="I86" s="399">
        <v>3139.2</v>
      </c>
      <c r="J86" s="397">
        <f t="shared" si="1"/>
        <v>78.47999999999999</v>
      </c>
      <c r="L86" s="386"/>
    </row>
    <row r="87" spans="2:12" ht="26.25" customHeight="1">
      <c r="B87" s="456"/>
      <c r="C87" s="456"/>
      <c r="D87" s="378"/>
      <c r="E87" s="378">
        <v>4370</v>
      </c>
      <c r="F87" s="457" t="s">
        <v>251</v>
      </c>
      <c r="G87" s="457"/>
      <c r="H87" s="398">
        <v>7140</v>
      </c>
      <c r="I87" s="399">
        <v>7139.31</v>
      </c>
      <c r="J87" s="397">
        <f t="shared" si="1"/>
        <v>99.99033613445378</v>
      </c>
      <c r="L87" s="386"/>
    </row>
    <row r="88" spans="2:12" ht="15" customHeight="1">
      <c r="B88" s="456"/>
      <c r="C88" s="456"/>
      <c r="D88" s="378"/>
      <c r="E88" s="378">
        <v>4410</v>
      </c>
      <c r="F88" s="457" t="s">
        <v>253</v>
      </c>
      <c r="G88" s="457"/>
      <c r="H88" s="398">
        <v>33000</v>
      </c>
      <c r="I88" s="399">
        <v>31661.41</v>
      </c>
      <c r="J88" s="397">
        <f t="shared" si="1"/>
        <v>95.94366666666667</v>
      </c>
      <c r="L88" s="386"/>
    </row>
    <row r="89" spans="2:12" ht="15" customHeight="1">
      <c r="B89" s="456"/>
      <c r="C89" s="456"/>
      <c r="D89" s="378"/>
      <c r="E89" s="378">
        <v>4420</v>
      </c>
      <c r="F89" s="457" t="s">
        <v>254</v>
      </c>
      <c r="G89" s="457"/>
      <c r="H89" s="398">
        <v>3792</v>
      </c>
      <c r="I89" s="399">
        <v>2323.45</v>
      </c>
      <c r="J89" s="397">
        <f t="shared" si="1"/>
        <v>61.272415611814345</v>
      </c>
      <c r="L89" s="386"/>
    </row>
    <row r="90" spans="2:12" ht="15" customHeight="1">
      <c r="B90" s="456"/>
      <c r="C90" s="456"/>
      <c r="D90" s="378"/>
      <c r="E90" s="378">
        <v>4430</v>
      </c>
      <c r="F90" s="457" t="s">
        <v>216</v>
      </c>
      <c r="G90" s="457"/>
      <c r="H90" s="398">
        <v>12575</v>
      </c>
      <c r="I90" s="399">
        <v>12575</v>
      </c>
      <c r="J90" s="397">
        <f t="shared" si="1"/>
        <v>100</v>
      </c>
      <c r="L90" s="386"/>
    </row>
    <row r="91" spans="2:12" ht="19.5" customHeight="1">
      <c r="B91" s="456"/>
      <c r="C91" s="456"/>
      <c r="D91" s="378"/>
      <c r="E91" s="378">
        <v>4440</v>
      </c>
      <c r="F91" s="457" t="s">
        <v>256</v>
      </c>
      <c r="G91" s="457"/>
      <c r="H91" s="398">
        <v>27720</v>
      </c>
      <c r="I91" s="399">
        <v>27720</v>
      </c>
      <c r="J91" s="397">
        <f t="shared" si="1"/>
        <v>100</v>
      </c>
      <c r="L91" s="386"/>
    </row>
    <row r="92" spans="2:12" ht="19.5" customHeight="1">
      <c r="B92" s="456"/>
      <c r="C92" s="456"/>
      <c r="D92" s="378"/>
      <c r="E92" s="378">
        <v>4700</v>
      </c>
      <c r="F92" s="457" t="s">
        <v>258</v>
      </c>
      <c r="G92" s="457"/>
      <c r="H92" s="398">
        <v>12088</v>
      </c>
      <c r="I92" s="399">
        <v>12087.1</v>
      </c>
      <c r="J92" s="397">
        <f t="shared" si="1"/>
        <v>99.99255459960291</v>
      </c>
      <c r="L92" s="386"/>
    </row>
    <row r="93" spans="2:12" ht="15" customHeight="1">
      <c r="B93" s="456"/>
      <c r="C93" s="456"/>
      <c r="D93" s="350">
        <v>75045</v>
      </c>
      <c r="E93" s="350"/>
      <c r="F93" s="460" t="s">
        <v>259</v>
      </c>
      <c r="G93" s="460"/>
      <c r="H93" s="403">
        <v>447</v>
      </c>
      <c r="I93" s="404">
        <f>SUM(I94:I95)</f>
        <v>416.1</v>
      </c>
      <c r="J93" s="406">
        <f t="shared" si="1"/>
        <v>93.08724832214766</v>
      </c>
      <c r="L93" s="386"/>
    </row>
    <row r="94" spans="2:12" ht="15" customHeight="1">
      <c r="B94" s="456"/>
      <c r="C94" s="456"/>
      <c r="D94" s="378"/>
      <c r="E94" s="378">
        <v>4300</v>
      </c>
      <c r="F94" s="457" t="s">
        <v>214</v>
      </c>
      <c r="G94" s="457"/>
      <c r="H94" s="398">
        <v>400</v>
      </c>
      <c r="I94" s="399">
        <v>369.6</v>
      </c>
      <c r="J94" s="397">
        <f t="shared" si="1"/>
        <v>92.4</v>
      </c>
      <c r="L94" s="386"/>
    </row>
    <row r="95" spans="2:12" ht="15" customHeight="1">
      <c r="B95" s="456"/>
      <c r="C95" s="456"/>
      <c r="D95" s="378"/>
      <c r="E95" s="378">
        <v>4410</v>
      </c>
      <c r="F95" s="457" t="s">
        <v>253</v>
      </c>
      <c r="G95" s="457"/>
      <c r="H95" s="398">
        <v>47</v>
      </c>
      <c r="I95" s="399">
        <v>46.5</v>
      </c>
      <c r="J95" s="397">
        <f t="shared" si="1"/>
        <v>98.93617021276596</v>
      </c>
      <c r="L95" s="386"/>
    </row>
    <row r="96" spans="2:12" ht="15" customHeight="1">
      <c r="B96" s="456"/>
      <c r="C96" s="456"/>
      <c r="D96" s="350">
        <v>75075</v>
      </c>
      <c r="E96" s="350"/>
      <c r="F96" s="460" t="s">
        <v>457</v>
      </c>
      <c r="G96" s="460"/>
      <c r="H96" s="403">
        <v>9000</v>
      </c>
      <c r="I96" s="404">
        <f>SUM(I97:I99)</f>
        <v>4890.639999999999</v>
      </c>
      <c r="J96" s="406">
        <f t="shared" si="1"/>
        <v>54.34044444444444</v>
      </c>
      <c r="L96" s="386"/>
    </row>
    <row r="97" spans="2:12" ht="15" customHeight="1">
      <c r="B97" s="456"/>
      <c r="C97" s="456"/>
      <c r="D97" s="378"/>
      <c r="E97" s="378">
        <v>4170</v>
      </c>
      <c r="F97" s="457" t="s">
        <v>212</v>
      </c>
      <c r="G97" s="457"/>
      <c r="H97" s="398">
        <v>2000</v>
      </c>
      <c r="I97" s="399">
        <v>0</v>
      </c>
      <c r="J97" s="397">
        <f t="shared" si="1"/>
        <v>0</v>
      </c>
      <c r="L97" s="386"/>
    </row>
    <row r="98" spans="2:12" ht="15" customHeight="1">
      <c r="B98" s="456"/>
      <c r="C98" s="456"/>
      <c r="D98" s="378"/>
      <c r="E98" s="378">
        <v>4210</v>
      </c>
      <c r="F98" s="457" t="s">
        <v>219</v>
      </c>
      <c r="G98" s="457"/>
      <c r="H98" s="398">
        <v>191</v>
      </c>
      <c r="I98" s="399">
        <v>190.65</v>
      </c>
      <c r="J98" s="397">
        <f t="shared" si="1"/>
        <v>99.81675392670158</v>
      </c>
      <c r="L98" s="386"/>
    </row>
    <row r="99" spans="2:12" ht="15" customHeight="1">
      <c r="B99" s="456"/>
      <c r="C99" s="456"/>
      <c r="D99" s="378"/>
      <c r="E99" s="378">
        <v>4300</v>
      </c>
      <c r="F99" s="457" t="s">
        <v>214</v>
      </c>
      <c r="G99" s="457"/>
      <c r="H99" s="398">
        <v>6809</v>
      </c>
      <c r="I99" s="399">
        <v>4699.99</v>
      </c>
      <c r="J99" s="397">
        <f t="shared" si="1"/>
        <v>69.02614187105301</v>
      </c>
      <c r="L99" s="386"/>
    </row>
    <row r="100" spans="2:12" ht="15" customHeight="1">
      <c r="B100" s="456"/>
      <c r="C100" s="456"/>
      <c r="D100" s="350">
        <v>75095</v>
      </c>
      <c r="E100" s="350"/>
      <c r="F100" s="460" t="s">
        <v>327</v>
      </c>
      <c r="G100" s="460"/>
      <c r="H100" s="403">
        <v>139287</v>
      </c>
      <c r="I100" s="404">
        <f>SUM(I101:I112)</f>
        <v>116954.96000000002</v>
      </c>
      <c r="J100" s="406">
        <f t="shared" si="1"/>
        <v>83.96688851077275</v>
      </c>
      <c r="L100" s="386"/>
    </row>
    <row r="101" spans="2:12" ht="15" customHeight="1">
      <c r="B101" s="456"/>
      <c r="C101" s="456"/>
      <c r="D101" s="378"/>
      <c r="E101" s="378">
        <v>3020</v>
      </c>
      <c r="F101" s="457" t="s">
        <v>241</v>
      </c>
      <c r="G101" s="457"/>
      <c r="H101" s="398">
        <v>147</v>
      </c>
      <c r="I101" s="399">
        <v>146.54</v>
      </c>
      <c r="J101" s="397">
        <f t="shared" si="1"/>
        <v>99.68707482993196</v>
      </c>
      <c r="L101" s="386"/>
    </row>
    <row r="102" spans="2:12" ht="15" customHeight="1">
      <c r="B102" s="456"/>
      <c r="C102" s="456"/>
      <c r="D102" s="378"/>
      <c r="E102" s="378">
        <v>3030</v>
      </c>
      <c r="F102" s="457" t="s">
        <v>238</v>
      </c>
      <c r="G102" s="457"/>
      <c r="H102" s="398">
        <v>30000</v>
      </c>
      <c r="I102" s="399">
        <v>29172</v>
      </c>
      <c r="J102" s="397">
        <f t="shared" si="1"/>
        <v>97.24000000000001</v>
      </c>
      <c r="L102" s="386"/>
    </row>
    <row r="103" spans="2:12" ht="15" customHeight="1">
      <c r="B103" s="456"/>
      <c r="C103" s="456"/>
      <c r="D103" s="378"/>
      <c r="E103" s="378">
        <v>4010</v>
      </c>
      <c r="F103" s="457" t="s">
        <v>228</v>
      </c>
      <c r="G103" s="457"/>
      <c r="H103" s="398">
        <v>1300</v>
      </c>
      <c r="I103" s="399">
        <v>213.2</v>
      </c>
      <c r="J103" s="397">
        <f t="shared" si="1"/>
        <v>16.4</v>
      </c>
      <c r="L103" s="386"/>
    </row>
    <row r="104" spans="2:12" ht="15" customHeight="1">
      <c r="B104" s="456"/>
      <c r="C104" s="456"/>
      <c r="D104" s="378"/>
      <c r="E104" s="378">
        <v>4100</v>
      </c>
      <c r="F104" s="457" t="s">
        <v>264</v>
      </c>
      <c r="G104" s="457"/>
      <c r="H104" s="398">
        <v>60212</v>
      </c>
      <c r="I104" s="399">
        <v>54694</v>
      </c>
      <c r="J104" s="397">
        <f t="shared" si="1"/>
        <v>90.83571381120042</v>
      </c>
      <c r="L104" s="386"/>
    </row>
    <row r="105" spans="2:12" ht="15" customHeight="1">
      <c r="B105" s="456"/>
      <c r="C105" s="456"/>
      <c r="D105" s="378"/>
      <c r="E105" s="378">
        <v>4110</v>
      </c>
      <c r="F105" s="457" t="s">
        <v>210</v>
      </c>
      <c r="G105" s="457"/>
      <c r="H105" s="398">
        <v>250</v>
      </c>
      <c r="I105" s="399">
        <v>36.46</v>
      </c>
      <c r="J105" s="397">
        <f t="shared" si="1"/>
        <v>14.584</v>
      </c>
      <c r="L105" s="386"/>
    </row>
    <row r="106" spans="2:12" ht="15" customHeight="1">
      <c r="B106" s="456"/>
      <c r="C106" s="456"/>
      <c r="D106" s="378"/>
      <c r="E106" s="378">
        <v>4120</v>
      </c>
      <c r="F106" s="457" t="s">
        <v>222</v>
      </c>
      <c r="G106" s="457"/>
      <c r="H106" s="398">
        <v>300</v>
      </c>
      <c r="I106" s="399">
        <v>236.38</v>
      </c>
      <c r="J106" s="397">
        <f t="shared" si="1"/>
        <v>78.79333333333332</v>
      </c>
      <c r="L106" s="386"/>
    </row>
    <row r="107" spans="2:12" ht="15" customHeight="1">
      <c r="B107" s="456"/>
      <c r="C107" s="456"/>
      <c r="D107" s="378"/>
      <c r="E107" s="378">
        <v>4210</v>
      </c>
      <c r="F107" s="457" t="s">
        <v>219</v>
      </c>
      <c r="G107" s="457"/>
      <c r="H107" s="398">
        <v>18060</v>
      </c>
      <c r="I107" s="399">
        <v>9210</v>
      </c>
      <c r="J107" s="397">
        <f t="shared" si="1"/>
        <v>50.99667774086378</v>
      </c>
      <c r="L107" s="386"/>
    </row>
    <row r="108" spans="2:12" ht="15" customHeight="1">
      <c r="B108" s="456"/>
      <c r="C108" s="456"/>
      <c r="D108" s="378"/>
      <c r="E108" s="378">
        <v>4280</v>
      </c>
      <c r="F108" s="457" t="s">
        <v>248</v>
      </c>
      <c r="G108" s="457"/>
      <c r="H108" s="398">
        <v>90</v>
      </c>
      <c r="I108" s="399">
        <v>90</v>
      </c>
      <c r="J108" s="397">
        <f t="shared" si="1"/>
        <v>100</v>
      </c>
      <c r="L108" s="386"/>
    </row>
    <row r="109" spans="2:12" ht="15" customHeight="1">
      <c r="B109" s="456"/>
      <c r="C109" s="456"/>
      <c r="D109" s="378"/>
      <c r="E109" s="378">
        <v>4300</v>
      </c>
      <c r="F109" s="457" t="s">
        <v>214</v>
      </c>
      <c r="G109" s="457"/>
      <c r="H109" s="398">
        <v>5000</v>
      </c>
      <c r="I109" s="399">
        <v>1873.23</v>
      </c>
      <c r="J109" s="397">
        <f t="shared" si="1"/>
        <v>37.4646</v>
      </c>
      <c r="L109" s="386"/>
    </row>
    <row r="110" spans="2:12" ht="15" customHeight="1">
      <c r="B110" s="456"/>
      <c r="C110" s="456"/>
      <c r="D110" s="378"/>
      <c r="E110" s="378">
        <v>4430</v>
      </c>
      <c r="F110" s="457" t="s">
        <v>216</v>
      </c>
      <c r="G110" s="457"/>
      <c r="H110" s="398">
        <v>21399</v>
      </c>
      <c r="I110" s="399">
        <v>19177.96</v>
      </c>
      <c r="J110" s="397">
        <f t="shared" si="1"/>
        <v>89.62082340296274</v>
      </c>
      <c r="L110" s="386"/>
    </row>
    <row r="111" spans="2:12" ht="19.5" customHeight="1">
      <c r="B111" s="456"/>
      <c r="C111" s="456"/>
      <c r="D111" s="378"/>
      <c r="E111" s="378">
        <v>4440</v>
      </c>
      <c r="F111" s="457" t="s">
        <v>256</v>
      </c>
      <c r="G111" s="457"/>
      <c r="H111" s="398">
        <v>729</v>
      </c>
      <c r="I111" s="399">
        <v>729</v>
      </c>
      <c r="J111" s="397">
        <f t="shared" si="1"/>
        <v>100</v>
      </c>
      <c r="L111" s="386"/>
    </row>
    <row r="112" spans="2:12" ht="15" customHeight="1">
      <c r="B112" s="456"/>
      <c r="C112" s="456"/>
      <c r="D112" s="378"/>
      <c r="E112" s="378">
        <v>4610</v>
      </c>
      <c r="F112" s="457" t="s">
        <v>225</v>
      </c>
      <c r="G112" s="457"/>
      <c r="H112" s="398">
        <v>1800</v>
      </c>
      <c r="I112" s="399">
        <v>1376.19</v>
      </c>
      <c r="J112" s="397">
        <f t="shared" si="1"/>
        <v>76.45500000000001</v>
      </c>
      <c r="L112" s="386"/>
    </row>
    <row r="113" spans="2:12" ht="27.75" customHeight="1">
      <c r="B113" s="449">
        <v>751</v>
      </c>
      <c r="C113" s="449"/>
      <c r="D113" s="350"/>
      <c r="E113" s="350"/>
      <c r="F113" s="460" t="s">
        <v>349</v>
      </c>
      <c r="G113" s="460"/>
      <c r="H113" s="403">
        <v>4732</v>
      </c>
      <c r="I113" s="404">
        <v>4731.56</v>
      </c>
      <c r="J113" s="406">
        <f t="shared" si="1"/>
        <v>99.99070160608623</v>
      </c>
      <c r="L113" s="386"/>
    </row>
    <row r="114" spans="2:12" ht="23.25" customHeight="1">
      <c r="B114" s="461"/>
      <c r="C114" s="461"/>
      <c r="D114" s="350">
        <v>75101</v>
      </c>
      <c r="E114" s="350"/>
      <c r="F114" s="460" t="s">
        <v>350</v>
      </c>
      <c r="G114" s="460"/>
      <c r="H114" s="403">
        <v>972</v>
      </c>
      <c r="I114" s="404">
        <f>SUM(I115:I117)</f>
        <v>972</v>
      </c>
      <c r="J114" s="406">
        <f t="shared" si="1"/>
        <v>100</v>
      </c>
      <c r="L114" s="386"/>
    </row>
    <row r="115" spans="2:12" ht="15" customHeight="1">
      <c r="B115" s="456"/>
      <c r="C115" s="456"/>
      <c r="D115" s="378"/>
      <c r="E115" s="378">
        <v>4010</v>
      </c>
      <c r="F115" s="457" t="s">
        <v>228</v>
      </c>
      <c r="G115" s="457"/>
      <c r="H115" s="398">
        <v>825</v>
      </c>
      <c r="I115" s="399">
        <v>825</v>
      </c>
      <c r="J115" s="397">
        <f t="shared" si="1"/>
        <v>100</v>
      </c>
      <c r="L115" s="386"/>
    </row>
    <row r="116" spans="2:12" ht="15" customHeight="1">
      <c r="B116" s="456"/>
      <c r="C116" s="456"/>
      <c r="D116" s="378"/>
      <c r="E116" s="378">
        <v>4110</v>
      </c>
      <c r="F116" s="457" t="s">
        <v>210</v>
      </c>
      <c r="G116" s="457"/>
      <c r="H116" s="398">
        <v>126.78</v>
      </c>
      <c r="I116" s="399">
        <v>126.78</v>
      </c>
      <c r="J116" s="397">
        <f t="shared" si="1"/>
        <v>100</v>
      </c>
      <c r="L116" s="386"/>
    </row>
    <row r="117" spans="2:12" ht="15" customHeight="1">
      <c r="B117" s="456"/>
      <c r="C117" s="456"/>
      <c r="D117" s="378"/>
      <c r="E117" s="378">
        <v>4120</v>
      </c>
      <c r="F117" s="457" t="s">
        <v>222</v>
      </c>
      <c r="G117" s="457"/>
      <c r="H117" s="398">
        <v>20.22</v>
      </c>
      <c r="I117" s="399">
        <v>20.22</v>
      </c>
      <c r="J117" s="397">
        <f t="shared" si="1"/>
        <v>100</v>
      </c>
      <c r="L117" s="386"/>
    </row>
    <row r="118" spans="2:12" ht="42.75" customHeight="1">
      <c r="B118" s="456"/>
      <c r="C118" s="456"/>
      <c r="D118" s="350">
        <v>75109</v>
      </c>
      <c r="E118" s="350"/>
      <c r="F118" s="460" t="s">
        <v>692</v>
      </c>
      <c r="G118" s="460"/>
      <c r="H118" s="403">
        <v>3760</v>
      </c>
      <c r="I118" s="404">
        <f>SUM(I119:I125)</f>
        <v>3759.56</v>
      </c>
      <c r="J118" s="406">
        <f t="shared" si="1"/>
        <v>99.98829787234042</v>
      </c>
      <c r="L118" s="386"/>
    </row>
    <row r="119" spans="2:12" ht="15" customHeight="1">
      <c r="B119" s="456"/>
      <c r="C119" s="456"/>
      <c r="D119" s="378"/>
      <c r="E119" s="378">
        <v>3030</v>
      </c>
      <c r="F119" s="457" t="s">
        <v>238</v>
      </c>
      <c r="G119" s="457"/>
      <c r="H119" s="398">
        <v>2190</v>
      </c>
      <c r="I119" s="399">
        <v>2190</v>
      </c>
      <c r="J119" s="397">
        <f t="shared" si="1"/>
        <v>100</v>
      </c>
      <c r="L119" s="386"/>
    </row>
    <row r="120" spans="2:12" ht="15" customHeight="1">
      <c r="B120" s="456"/>
      <c r="C120" s="456"/>
      <c r="D120" s="378"/>
      <c r="E120" s="378">
        <v>4110</v>
      </c>
      <c r="F120" s="457" t="s">
        <v>210</v>
      </c>
      <c r="G120" s="457"/>
      <c r="H120" s="398">
        <v>80</v>
      </c>
      <c r="I120" s="399">
        <v>79.65</v>
      </c>
      <c r="J120" s="397">
        <f t="shared" si="1"/>
        <v>99.56250000000001</v>
      </c>
      <c r="L120" s="386"/>
    </row>
    <row r="121" spans="2:12" ht="15" customHeight="1">
      <c r="B121" s="456"/>
      <c r="C121" s="456"/>
      <c r="D121" s="378"/>
      <c r="E121" s="378">
        <v>4120</v>
      </c>
      <c r="F121" s="457" t="s">
        <v>222</v>
      </c>
      <c r="G121" s="457"/>
      <c r="H121" s="398">
        <v>13</v>
      </c>
      <c r="I121" s="399">
        <v>12.91</v>
      </c>
      <c r="J121" s="397">
        <f t="shared" si="1"/>
        <v>99.3076923076923</v>
      </c>
      <c r="L121" s="386"/>
    </row>
    <row r="122" spans="2:12" ht="15" customHeight="1">
      <c r="B122" s="456"/>
      <c r="C122" s="456"/>
      <c r="D122" s="378"/>
      <c r="E122" s="378">
        <v>4170</v>
      </c>
      <c r="F122" s="457" t="s">
        <v>212</v>
      </c>
      <c r="G122" s="457"/>
      <c r="H122" s="398">
        <v>527.44</v>
      </c>
      <c r="I122" s="399">
        <v>527.44</v>
      </c>
      <c r="J122" s="397">
        <f t="shared" si="1"/>
        <v>100</v>
      </c>
      <c r="L122" s="386"/>
    </row>
    <row r="123" spans="2:12" ht="15" customHeight="1">
      <c r="B123" s="456"/>
      <c r="C123" s="456"/>
      <c r="D123" s="378"/>
      <c r="E123" s="378">
        <v>4210</v>
      </c>
      <c r="F123" s="457" t="s">
        <v>219</v>
      </c>
      <c r="G123" s="457"/>
      <c r="H123" s="398">
        <v>460</v>
      </c>
      <c r="I123" s="399">
        <v>460</v>
      </c>
      <c r="J123" s="397">
        <f t="shared" si="1"/>
        <v>100</v>
      </c>
      <c r="L123" s="386"/>
    </row>
    <row r="124" spans="2:12" ht="15" customHeight="1">
      <c r="B124" s="456"/>
      <c r="C124" s="456"/>
      <c r="D124" s="378"/>
      <c r="E124" s="378">
        <v>4300</v>
      </c>
      <c r="F124" s="457" t="s">
        <v>214</v>
      </c>
      <c r="G124" s="457"/>
      <c r="H124" s="398">
        <v>277.11</v>
      </c>
      <c r="I124" s="399">
        <v>277.11</v>
      </c>
      <c r="J124" s="397">
        <f t="shared" si="1"/>
        <v>100</v>
      </c>
      <c r="L124" s="386"/>
    </row>
    <row r="125" spans="2:12" ht="15" customHeight="1">
      <c r="B125" s="456"/>
      <c r="C125" s="456"/>
      <c r="D125" s="378"/>
      <c r="E125" s="378">
        <v>4410</v>
      </c>
      <c r="F125" s="457" t="s">
        <v>253</v>
      </c>
      <c r="G125" s="457"/>
      <c r="H125" s="398">
        <v>212.45</v>
      </c>
      <c r="I125" s="399">
        <v>212.45</v>
      </c>
      <c r="J125" s="397">
        <f t="shared" si="1"/>
        <v>100</v>
      </c>
      <c r="L125" s="386"/>
    </row>
    <row r="126" spans="2:12" ht="19.5" customHeight="1">
      <c r="B126" s="449">
        <v>754</v>
      </c>
      <c r="C126" s="449"/>
      <c r="D126" s="350"/>
      <c r="E126" s="350"/>
      <c r="F126" s="460" t="s">
        <v>352</v>
      </c>
      <c r="G126" s="460"/>
      <c r="H126" s="403">
        <v>143029.19</v>
      </c>
      <c r="I126" s="404">
        <v>121695.87</v>
      </c>
      <c r="J126" s="406">
        <f t="shared" si="1"/>
        <v>85.08463901669302</v>
      </c>
      <c r="L126" s="386"/>
    </row>
    <row r="127" spans="2:12" ht="15" customHeight="1">
      <c r="B127" s="461"/>
      <c r="C127" s="461"/>
      <c r="D127" s="350">
        <v>75412</v>
      </c>
      <c r="E127" s="350"/>
      <c r="F127" s="460" t="s">
        <v>353</v>
      </c>
      <c r="G127" s="460"/>
      <c r="H127" s="403">
        <v>137800</v>
      </c>
      <c r="I127" s="404">
        <f>SUM(I128:I141)</f>
        <v>117187.37000000001</v>
      </c>
      <c r="J127" s="406">
        <f t="shared" si="1"/>
        <v>85.04163280116111</v>
      </c>
      <c r="L127" s="386"/>
    </row>
    <row r="128" spans="2:12" ht="15" customHeight="1">
      <c r="B128" s="456"/>
      <c r="C128" s="456"/>
      <c r="D128" s="378"/>
      <c r="E128" s="378">
        <v>3030</v>
      </c>
      <c r="F128" s="457" t="s">
        <v>238</v>
      </c>
      <c r="G128" s="457"/>
      <c r="H128" s="398">
        <v>20000</v>
      </c>
      <c r="I128" s="399">
        <v>18691.47</v>
      </c>
      <c r="J128" s="397">
        <f t="shared" si="1"/>
        <v>93.45735</v>
      </c>
      <c r="L128" s="386"/>
    </row>
    <row r="129" spans="2:12" ht="15" customHeight="1">
      <c r="B129" s="456"/>
      <c r="C129" s="456"/>
      <c r="D129" s="378"/>
      <c r="E129" s="378">
        <v>4010</v>
      </c>
      <c r="F129" s="457" t="s">
        <v>228</v>
      </c>
      <c r="G129" s="457"/>
      <c r="H129" s="398">
        <v>21500</v>
      </c>
      <c r="I129" s="399">
        <v>21311.5</v>
      </c>
      <c r="J129" s="397">
        <f t="shared" si="1"/>
        <v>99.12325581395349</v>
      </c>
      <c r="L129" s="386"/>
    </row>
    <row r="130" spans="2:12" ht="15" customHeight="1">
      <c r="B130" s="456"/>
      <c r="C130" s="456"/>
      <c r="D130" s="378"/>
      <c r="E130" s="378">
        <v>4040</v>
      </c>
      <c r="F130" s="457" t="s">
        <v>243</v>
      </c>
      <c r="G130" s="457"/>
      <c r="H130" s="398">
        <v>1500</v>
      </c>
      <c r="I130" s="399">
        <v>1338.76</v>
      </c>
      <c r="J130" s="397">
        <f t="shared" si="1"/>
        <v>89.25066666666666</v>
      </c>
      <c r="L130" s="386"/>
    </row>
    <row r="131" spans="2:12" ht="15" customHeight="1">
      <c r="B131" s="456"/>
      <c r="C131" s="456"/>
      <c r="D131" s="378"/>
      <c r="E131" s="378">
        <v>4110</v>
      </c>
      <c r="F131" s="457" t="s">
        <v>210</v>
      </c>
      <c r="G131" s="457"/>
      <c r="H131" s="398">
        <v>3900</v>
      </c>
      <c r="I131" s="399">
        <v>3819.42</v>
      </c>
      <c r="J131" s="397">
        <f t="shared" si="1"/>
        <v>97.93384615384616</v>
      </c>
      <c r="L131" s="386"/>
    </row>
    <row r="132" spans="2:12" ht="15" customHeight="1">
      <c r="B132" s="456"/>
      <c r="C132" s="456"/>
      <c r="D132" s="378"/>
      <c r="E132" s="378">
        <v>4120</v>
      </c>
      <c r="F132" s="457" t="s">
        <v>222</v>
      </c>
      <c r="G132" s="457"/>
      <c r="H132" s="398">
        <v>600</v>
      </c>
      <c r="I132" s="399">
        <v>554.97</v>
      </c>
      <c r="J132" s="397">
        <f t="shared" si="1"/>
        <v>92.495</v>
      </c>
      <c r="L132" s="386"/>
    </row>
    <row r="133" spans="2:12" ht="15" customHeight="1">
      <c r="B133" s="456"/>
      <c r="C133" s="456"/>
      <c r="D133" s="378"/>
      <c r="E133" s="378">
        <v>4170</v>
      </c>
      <c r="F133" s="457" t="s">
        <v>212</v>
      </c>
      <c r="G133" s="457"/>
      <c r="H133" s="398">
        <v>5000</v>
      </c>
      <c r="I133" s="399">
        <v>4800</v>
      </c>
      <c r="J133" s="397">
        <f t="shared" si="1"/>
        <v>96</v>
      </c>
      <c r="L133" s="386"/>
    </row>
    <row r="134" spans="2:12" ht="15" customHeight="1">
      <c r="B134" s="456"/>
      <c r="C134" s="456"/>
      <c r="D134" s="378"/>
      <c r="E134" s="378">
        <v>4210</v>
      </c>
      <c r="F134" s="457" t="s">
        <v>219</v>
      </c>
      <c r="G134" s="457"/>
      <c r="H134" s="398">
        <v>57608</v>
      </c>
      <c r="I134" s="399">
        <v>48738.95</v>
      </c>
      <c r="J134" s="397">
        <f t="shared" si="1"/>
        <v>84.60448201638661</v>
      </c>
      <c r="L134" s="386"/>
    </row>
    <row r="135" spans="2:12" ht="15" customHeight="1">
      <c r="B135" s="456"/>
      <c r="C135" s="456"/>
      <c r="D135" s="378"/>
      <c r="E135" s="378">
        <v>4260</v>
      </c>
      <c r="F135" s="457" t="s">
        <v>247</v>
      </c>
      <c r="G135" s="457"/>
      <c r="H135" s="398">
        <v>7009</v>
      </c>
      <c r="I135" s="399">
        <v>7008.32</v>
      </c>
      <c r="J135" s="397">
        <f aca="true" t="shared" si="2" ref="J135:J198">I135/H135*100</f>
        <v>99.99029818804394</v>
      </c>
      <c r="L135" s="386"/>
    </row>
    <row r="136" spans="2:12" ht="15" customHeight="1">
      <c r="B136" s="456"/>
      <c r="C136" s="456"/>
      <c r="D136" s="378"/>
      <c r="E136" s="378">
        <v>4270</v>
      </c>
      <c r="F136" s="457" t="s">
        <v>220</v>
      </c>
      <c r="G136" s="457"/>
      <c r="H136" s="398">
        <v>3491</v>
      </c>
      <c r="I136" s="399">
        <v>1104.8</v>
      </c>
      <c r="J136" s="397">
        <f t="shared" si="2"/>
        <v>31.647092523632196</v>
      </c>
      <c r="L136" s="386"/>
    </row>
    <row r="137" spans="2:12" ht="15" customHeight="1">
      <c r="B137" s="456"/>
      <c r="C137" s="456"/>
      <c r="D137" s="378"/>
      <c r="E137" s="378">
        <v>4280</v>
      </c>
      <c r="F137" s="457" t="s">
        <v>248</v>
      </c>
      <c r="G137" s="457"/>
      <c r="H137" s="398">
        <v>1000</v>
      </c>
      <c r="I137" s="399">
        <v>120</v>
      </c>
      <c r="J137" s="397">
        <f t="shared" si="2"/>
        <v>12</v>
      </c>
      <c r="L137" s="386"/>
    </row>
    <row r="138" spans="2:12" ht="15" customHeight="1">
      <c r="B138" s="456"/>
      <c r="C138" s="456"/>
      <c r="D138" s="378"/>
      <c r="E138" s="378">
        <v>4300</v>
      </c>
      <c r="F138" s="457" t="s">
        <v>214</v>
      </c>
      <c r="G138" s="457"/>
      <c r="H138" s="398">
        <v>5270</v>
      </c>
      <c r="I138" s="399">
        <v>1184.87</v>
      </c>
      <c r="J138" s="397">
        <f t="shared" si="2"/>
        <v>22.483301707779884</v>
      </c>
      <c r="L138" s="386"/>
    </row>
    <row r="139" spans="2:12" ht="26.25" customHeight="1">
      <c r="B139" s="456"/>
      <c r="C139" s="456"/>
      <c r="D139" s="378"/>
      <c r="E139" s="378">
        <v>4370</v>
      </c>
      <c r="F139" s="457" t="s">
        <v>251</v>
      </c>
      <c r="G139" s="457"/>
      <c r="H139" s="398">
        <v>700</v>
      </c>
      <c r="I139" s="399">
        <v>604.31</v>
      </c>
      <c r="J139" s="397">
        <f t="shared" si="2"/>
        <v>86.33</v>
      </c>
      <c r="L139" s="386"/>
    </row>
    <row r="140" spans="2:12" ht="15" customHeight="1">
      <c r="B140" s="456"/>
      <c r="C140" s="456"/>
      <c r="D140" s="378"/>
      <c r="E140" s="378">
        <v>4430</v>
      </c>
      <c r="F140" s="457" t="s">
        <v>216</v>
      </c>
      <c r="G140" s="457"/>
      <c r="H140" s="398">
        <v>9500</v>
      </c>
      <c r="I140" s="399">
        <v>7188</v>
      </c>
      <c r="J140" s="397">
        <f t="shared" si="2"/>
        <v>75.66315789473684</v>
      </c>
      <c r="L140" s="386"/>
    </row>
    <row r="141" spans="2:12" ht="19.5" customHeight="1">
      <c r="B141" s="456"/>
      <c r="C141" s="456"/>
      <c r="D141" s="378"/>
      <c r="E141" s="378">
        <v>4440</v>
      </c>
      <c r="F141" s="457" t="s">
        <v>256</v>
      </c>
      <c r="G141" s="457"/>
      <c r="H141" s="398">
        <v>722</v>
      </c>
      <c r="I141" s="399">
        <v>722</v>
      </c>
      <c r="J141" s="397">
        <f t="shared" si="2"/>
        <v>100</v>
      </c>
      <c r="L141" s="386"/>
    </row>
    <row r="142" spans="2:12" ht="15" customHeight="1">
      <c r="B142" s="456"/>
      <c r="C142" s="456"/>
      <c r="D142" s="350">
        <v>75414</v>
      </c>
      <c r="E142" s="350"/>
      <c r="F142" s="460" t="s">
        <v>263</v>
      </c>
      <c r="G142" s="460"/>
      <c r="H142" s="403">
        <v>4900</v>
      </c>
      <c r="I142" s="404">
        <f>SUM(I143:I144)</f>
        <v>4179.51</v>
      </c>
      <c r="J142" s="406">
        <f t="shared" si="2"/>
        <v>85.29612244897959</v>
      </c>
      <c r="L142" s="386"/>
    </row>
    <row r="143" spans="2:12" ht="15" customHeight="1">
      <c r="B143" s="456"/>
      <c r="C143" s="456"/>
      <c r="D143" s="378"/>
      <c r="E143" s="378">
        <v>4170</v>
      </c>
      <c r="F143" s="457" t="s">
        <v>212</v>
      </c>
      <c r="G143" s="457"/>
      <c r="H143" s="398">
        <v>900</v>
      </c>
      <c r="I143" s="399">
        <v>900</v>
      </c>
      <c r="J143" s="397">
        <f t="shared" si="2"/>
        <v>100</v>
      </c>
      <c r="L143" s="386"/>
    </row>
    <row r="144" spans="2:12" ht="19.5" customHeight="1">
      <c r="B144" s="456"/>
      <c r="C144" s="456"/>
      <c r="D144" s="378"/>
      <c r="E144" s="378">
        <v>6060</v>
      </c>
      <c r="F144" s="457" t="s">
        <v>553</v>
      </c>
      <c r="G144" s="457"/>
      <c r="H144" s="398">
        <v>4000</v>
      </c>
      <c r="I144" s="399">
        <v>3279.51</v>
      </c>
      <c r="J144" s="397">
        <f t="shared" si="2"/>
        <v>81.98775</v>
      </c>
      <c r="L144" s="386"/>
    </row>
    <row r="145" spans="2:12" ht="15" customHeight="1">
      <c r="B145" s="456"/>
      <c r="C145" s="456"/>
      <c r="D145" s="350">
        <v>75421</v>
      </c>
      <c r="E145" s="350"/>
      <c r="F145" s="460" t="s">
        <v>511</v>
      </c>
      <c r="G145" s="460"/>
      <c r="H145" s="403">
        <v>329.19</v>
      </c>
      <c r="I145" s="404">
        <f>SUM(I146:I147)</f>
        <v>328.99</v>
      </c>
      <c r="J145" s="406">
        <f t="shared" si="2"/>
        <v>99.93924481302592</v>
      </c>
      <c r="L145" s="386"/>
    </row>
    <row r="146" spans="2:12" ht="15" customHeight="1">
      <c r="B146" s="456"/>
      <c r="C146" s="456"/>
      <c r="D146" s="378"/>
      <c r="E146" s="378">
        <v>4300</v>
      </c>
      <c r="F146" s="457" t="s">
        <v>214</v>
      </c>
      <c r="G146" s="457"/>
      <c r="H146" s="398">
        <v>320</v>
      </c>
      <c r="I146" s="399">
        <v>319.8</v>
      </c>
      <c r="J146" s="397">
        <f t="shared" si="2"/>
        <v>99.9375</v>
      </c>
      <c r="L146" s="386"/>
    </row>
    <row r="147" spans="2:12" ht="15" customHeight="1">
      <c r="B147" s="456"/>
      <c r="C147" s="456"/>
      <c r="D147" s="378"/>
      <c r="E147" s="378">
        <v>4410</v>
      </c>
      <c r="F147" s="457" t="s">
        <v>253</v>
      </c>
      <c r="G147" s="457"/>
      <c r="H147" s="398">
        <v>9.19</v>
      </c>
      <c r="I147" s="399">
        <v>9.19</v>
      </c>
      <c r="J147" s="397">
        <f t="shared" si="2"/>
        <v>100</v>
      </c>
      <c r="L147" s="386"/>
    </row>
    <row r="148" spans="2:12" ht="15" customHeight="1">
      <c r="B148" s="449">
        <v>757</v>
      </c>
      <c r="C148" s="449"/>
      <c r="D148" s="350"/>
      <c r="E148" s="350"/>
      <c r="F148" s="460" t="s">
        <v>354</v>
      </c>
      <c r="G148" s="460"/>
      <c r="H148" s="403">
        <v>385500</v>
      </c>
      <c r="I148" s="404">
        <v>360393.91</v>
      </c>
      <c r="J148" s="406">
        <f t="shared" si="2"/>
        <v>93.48739559014267</v>
      </c>
      <c r="L148" s="386"/>
    </row>
    <row r="149" spans="2:12" ht="28.5" customHeight="1">
      <c r="B149" s="456"/>
      <c r="C149" s="456"/>
      <c r="D149" s="350">
        <v>75702</v>
      </c>
      <c r="E149" s="350"/>
      <c r="F149" s="460" t="s">
        <v>265</v>
      </c>
      <c r="G149" s="460"/>
      <c r="H149" s="403">
        <v>385500</v>
      </c>
      <c r="I149" s="404">
        <f>SUM(I150:I151)</f>
        <v>360393.91000000003</v>
      </c>
      <c r="J149" s="406">
        <f t="shared" si="2"/>
        <v>93.48739559014268</v>
      </c>
      <c r="L149" s="386"/>
    </row>
    <row r="150" spans="2:12" ht="19.5" customHeight="1">
      <c r="B150" s="456"/>
      <c r="C150" s="456"/>
      <c r="D150" s="378"/>
      <c r="E150" s="378">
        <v>8010</v>
      </c>
      <c r="F150" s="457" t="s">
        <v>266</v>
      </c>
      <c r="G150" s="457"/>
      <c r="H150" s="398">
        <v>5601</v>
      </c>
      <c r="I150" s="399">
        <v>5600.33</v>
      </c>
      <c r="J150" s="397">
        <f t="shared" si="2"/>
        <v>99.98803785038386</v>
      </c>
      <c r="L150" s="386"/>
    </row>
    <row r="151" spans="2:12" ht="37.5" customHeight="1">
      <c r="B151" s="456"/>
      <c r="C151" s="456"/>
      <c r="D151" s="378"/>
      <c r="E151" s="378">
        <v>8110</v>
      </c>
      <c r="F151" s="457" t="s">
        <v>267</v>
      </c>
      <c r="G151" s="457"/>
      <c r="H151" s="398">
        <v>379899</v>
      </c>
      <c r="I151" s="399">
        <v>354793.58</v>
      </c>
      <c r="J151" s="397">
        <f t="shared" si="2"/>
        <v>93.39155407095045</v>
      </c>
      <c r="L151" s="386"/>
    </row>
    <row r="152" spans="2:12" ht="15" customHeight="1">
      <c r="B152" s="449">
        <v>758</v>
      </c>
      <c r="C152" s="449"/>
      <c r="D152" s="350"/>
      <c r="E152" s="350"/>
      <c r="F152" s="460" t="s">
        <v>357</v>
      </c>
      <c r="G152" s="460"/>
      <c r="H152" s="403">
        <v>67827.24</v>
      </c>
      <c r="I152" s="404">
        <v>0</v>
      </c>
      <c r="J152" s="406">
        <f t="shared" si="2"/>
        <v>0</v>
      </c>
      <c r="L152" s="386"/>
    </row>
    <row r="153" spans="2:12" ht="15" customHeight="1">
      <c r="B153" s="461"/>
      <c r="C153" s="461"/>
      <c r="D153" s="350">
        <v>75818</v>
      </c>
      <c r="E153" s="350"/>
      <c r="F153" s="460" t="s">
        <v>412</v>
      </c>
      <c r="G153" s="460"/>
      <c r="H153" s="403">
        <v>67827.24</v>
      </c>
      <c r="I153" s="404">
        <v>0</v>
      </c>
      <c r="J153" s="406">
        <f t="shared" si="2"/>
        <v>0</v>
      </c>
      <c r="L153" s="386"/>
    </row>
    <row r="154" spans="2:12" ht="15" customHeight="1">
      <c r="B154" s="456"/>
      <c r="C154" s="456"/>
      <c r="D154" s="378"/>
      <c r="E154" s="378">
        <v>4810</v>
      </c>
      <c r="F154" s="457" t="s">
        <v>268</v>
      </c>
      <c r="G154" s="457"/>
      <c r="H154" s="394">
        <v>67827.24</v>
      </c>
      <c r="I154" s="395">
        <v>0</v>
      </c>
      <c r="J154" s="397">
        <f t="shared" si="2"/>
        <v>0</v>
      </c>
      <c r="L154" s="386"/>
    </row>
    <row r="155" spans="2:12" ht="15" customHeight="1">
      <c r="B155" s="449">
        <v>801</v>
      </c>
      <c r="C155" s="449"/>
      <c r="D155" s="350"/>
      <c r="E155" s="350"/>
      <c r="F155" s="460" t="s">
        <v>360</v>
      </c>
      <c r="G155" s="460"/>
      <c r="H155" s="403">
        <v>6350150</v>
      </c>
      <c r="I155" s="404">
        <v>6337104.62</v>
      </c>
      <c r="J155" s="406">
        <f t="shared" si="2"/>
        <v>99.79456579765834</v>
      </c>
      <c r="L155" s="386"/>
    </row>
    <row r="156" spans="2:12" ht="15" customHeight="1">
      <c r="B156" s="461"/>
      <c r="C156" s="461"/>
      <c r="D156" s="350">
        <v>80101</v>
      </c>
      <c r="E156" s="350"/>
      <c r="F156" s="460" t="s">
        <v>361</v>
      </c>
      <c r="G156" s="460"/>
      <c r="H156" s="403">
        <v>3002800</v>
      </c>
      <c r="I156" s="404">
        <f>SUM(I157:I176)</f>
        <v>3002247.6599999997</v>
      </c>
      <c r="J156" s="406">
        <f t="shared" si="2"/>
        <v>99.98160583455441</v>
      </c>
      <c r="L156" s="386"/>
    </row>
    <row r="157" spans="2:12" ht="15" customHeight="1">
      <c r="B157" s="456"/>
      <c r="C157" s="456"/>
      <c r="D157" s="378"/>
      <c r="E157" s="378">
        <v>3020</v>
      </c>
      <c r="F157" s="457" t="s">
        <v>241</v>
      </c>
      <c r="G157" s="457"/>
      <c r="H157" s="398">
        <v>149396</v>
      </c>
      <c r="I157" s="399">
        <v>149388.41</v>
      </c>
      <c r="J157" s="397">
        <f t="shared" si="2"/>
        <v>99.9949195426919</v>
      </c>
      <c r="L157" s="386"/>
    </row>
    <row r="158" spans="2:12" ht="15" customHeight="1">
      <c r="B158" s="456"/>
      <c r="C158" s="456"/>
      <c r="D158" s="378"/>
      <c r="E158" s="378">
        <v>4010</v>
      </c>
      <c r="F158" s="457" t="s">
        <v>228</v>
      </c>
      <c r="G158" s="457"/>
      <c r="H158" s="398">
        <v>1950958</v>
      </c>
      <c r="I158" s="399">
        <v>1950956.2</v>
      </c>
      <c r="J158" s="397">
        <f t="shared" si="2"/>
        <v>99.99990773763453</v>
      </c>
      <c r="L158" s="386"/>
    </row>
    <row r="159" spans="2:12" ht="15" customHeight="1">
      <c r="B159" s="456"/>
      <c r="C159" s="456"/>
      <c r="D159" s="378"/>
      <c r="E159" s="378">
        <v>4040</v>
      </c>
      <c r="F159" s="457" t="s">
        <v>243</v>
      </c>
      <c r="G159" s="457"/>
      <c r="H159" s="398">
        <v>135417</v>
      </c>
      <c r="I159" s="399">
        <v>135414.36</v>
      </c>
      <c r="J159" s="397">
        <f t="shared" si="2"/>
        <v>99.9980504663373</v>
      </c>
      <c r="L159" s="386"/>
    </row>
    <row r="160" spans="2:12" ht="15" customHeight="1">
      <c r="B160" s="456"/>
      <c r="C160" s="456"/>
      <c r="D160" s="378"/>
      <c r="E160" s="378">
        <v>4110</v>
      </c>
      <c r="F160" s="457" t="s">
        <v>210</v>
      </c>
      <c r="G160" s="457"/>
      <c r="H160" s="398">
        <v>367608</v>
      </c>
      <c r="I160" s="399">
        <v>367606.06</v>
      </c>
      <c r="J160" s="397">
        <f t="shared" si="2"/>
        <v>99.99947226393331</v>
      </c>
      <c r="L160" s="386"/>
    </row>
    <row r="161" spans="2:12" ht="15" customHeight="1">
      <c r="B161" s="456"/>
      <c r="C161" s="456"/>
      <c r="D161" s="378"/>
      <c r="E161" s="378">
        <v>4120</v>
      </c>
      <c r="F161" s="457" t="s">
        <v>222</v>
      </c>
      <c r="G161" s="457"/>
      <c r="H161" s="398">
        <v>46100</v>
      </c>
      <c r="I161" s="399">
        <v>46087.67</v>
      </c>
      <c r="J161" s="397">
        <f t="shared" si="2"/>
        <v>99.97325379609543</v>
      </c>
      <c r="L161" s="386"/>
    </row>
    <row r="162" spans="2:12" ht="15" customHeight="1">
      <c r="B162" s="456"/>
      <c r="C162" s="456"/>
      <c r="D162" s="378"/>
      <c r="E162" s="378">
        <v>4170</v>
      </c>
      <c r="F162" s="457" t="s">
        <v>212</v>
      </c>
      <c r="G162" s="457"/>
      <c r="H162" s="398">
        <v>2972</v>
      </c>
      <c r="I162" s="399">
        <v>2972</v>
      </c>
      <c r="J162" s="397">
        <f t="shared" si="2"/>
        <v>100</v>
      </c>
      <c r="L162" s="386"/>
    </row>
    <row r="163" spans="2:12" ht="15" customHeight="1">
      <c r="B163" s="456"/>
      <c r="C163" s="456"/>
      <c r="D163" s="378"/>
      <c r="E163" s="378">
        <v>4210</v>
      </c>
      <c r="F163" s="457" t="s">
        <v>219</v>
      </c>
      <c r="G163" s="457"/>
      <c r="H163" s="398">
        <v>95276</v>
      </c>
      <c r="I163" s="399">
        <v>95266.8</v>
      </c>
      <c r="J163" s="397">
        <f t="shared" si="2"/>
        <v>99.99034384315043</v>
      </c>
      <c r="L163" s="386"/>
    </row>
    <row r="164" spans="2:12" ht="15" customHeight="1">
      <c r="B164" s="456"/>
      <c r="C164" s="456"/>
      <c r="D164" s="378"/>
      <c r="E164" s="378">
        <v>4220</v>
      </c>
      <c r="F164" s="457" t="s">
        <v>269</v>
      </c>
      <c r="G164" s="457"/>
      <c r="H164" s="398">
        <v>9152</v>
      </c>
      <c r="I164" s="399">
        <v>9139.01</v>
      </c>
      <c r="J164" s="397">
        <f t="shared" si="2"/>
        <v>99.85806381118881</v>
      </c>
      <c r="L164" s="386"/>
    </row>
    <row r="165" spans="2:12" ht="19.5" customHeight="1">
      <c r="B165" s="456"/>
      <c r="C165" s="456"/>
      <c r="D165" s="378"/>
      <c r="E165" s="378">
        <v>4240</v>
      </c>
      <c r="F165" s="457" t="s">
        <v>245</v>
      </c>
      <c r="G165" s="457"/>
      <c r="H165" s="398">
        <v>12859</v>
      </c>
      <c r="I165" s="399">
        <v>12856.69</v>
      </c>
      <c r="J165" s="397">
        <f t="shared" si="2"/>
        <v>99.98203592814372</v>
      </c>
      <c r="L165" s="386"/>
    </row>
    <row r="166" spans="2:12" ht="15" customHeight="1">
      <c r="B166" s="456"/>
      <c r="C166" s="456"/>
      <c r="D166" s="378"/>
      <c r="E166" s="378">
        <v>4260</v>
      </c>
      <c r="F166" s="457" t="s">
        <v>247</v>
      </c>
      <c r="G166" s="457"/>
      <c r="H166" s="398">
        <v>31422</v>
      </c>
      <c r="I166" s="399">
        <v>31358.96</v>
      </c>
      <c r="J166" s="397">
        <f t="shared" si="2"/>
        <v>99.7993762332124</v>
      </c>
      <c r="L166" s="386"/>
    </row>
    <row r="167" spans="2:12" ht="15" customHeight="1">
      <c r="B167" s="456"/>
      <c r="C167" s="456"/>
      <c r="D167" s="378"/>
      <c r="E167" s="378">
        <v>4270</v>
      </c>
      <c r="F167" s="457" t="s">
        <v>220</v>
      </c>
      <c r="G167" s="457"/>
      <c r="H167" s="398">
        <v>13161</v>
      </c>
      <c r="I167" s="399">
        <v>13160.04</v>
      </c>
      <c r="J167" s="397">
        <f t="shared" si="2"/>
        <v>99.99270572144975</v>
      </c>
      <c r="L167" s="386"/>
    </row>
    <row r="168" spans="2:12" ht="15" customHeight="1">
      <c r="B168" s="456"/>
      <c r="C168" s="456"/>
      <c r="D168" s="378"/>
      <c r="E168" s="378">
        <v>4280</v>
      </c>
      <c r="F168" s="457" t="s">
        <v>248</v>
      </c>
      <c r="G168" s="457"/>
      <c r="H168" s="398">
        <v>2360</v>
      </c>
      <c r="I168" s="399">
        <v>2300</v>
      </c>
      <c r="J168" s="397">
        <f t="shared" si="2"/>
        <v>97.45762711864407</v>
      </c>
      <c r="L168" s="386"/>
    </row>
    <row r="169" spans="2:12" ht="15" customHeight="1">
      <c r="B169" s="456"/>
      <c r="C169" s="456"/>
      <c r="D169" s="378"/>
      <c r="E169" s="378">
        <v>4300</v>
      </c>
      <c r="F169" s="457" t="s">
        <v>214</v>
      </c>
      <c r="G169" s="457"/>
      <c r="H169" s="398">
        <v>21286</v>
      </c>
      <c r="I169" s="399">
        <v>21284.59</v>
      </c>
      <c r="J169" s="397">
        <f t="shared" si="2"/>
        <v>99.9933759278399</v>
      </c>
      <c r="L169" s="386"/>
    </row>
    <row r="170" spans="2:12" ht="15" customHeight="1">
      <c r="B170" s="456"/>
      <c r="C170" s="456"/>
      <c r="D170" s="378"/>
      <c r="E170" s="378">
        <v>4350</v>
      </c>
      <c r="F170" s="457" t="s">
        <v>249</v>
      </c>
      <c r="G170" s="457"/>
      <c r="H170" s="398">
        <v>1192</v>
      </c>
      <c r="I170" s="399">
        <v>1052.64</v>
      </c>
      <c r="J170" s="397">
        <f t="shared" si="2"/>
        <v>88.30872483221476</v>
      </c>
      <c r="L170" s="386"/>
    </row>
    <row r="171" spans="2:12" ht="28.5" customHeight="1">
      <c r="B171" s="456"/>
      <c r="C171" s="456"/>
      <c r="D171" s="378"/>
      <c r="E171" s="378">
        <v>4370</v>
      </c>
      <c r="F171" s="457" t="s">
        <v>251</v>
      </c>
      <c r="G171" s="457"/>
      <c r="H171" s="398">
        <v>5539</v>
      </c>
      <c r="I171" s="399">
        <v>5496.85</v>
      </c>
      <c r="J171" s="397">
        <f t="shared" si="2"/>
        <v>99.23903231630258</v>
      </c>
      <c r="L171" s="386"/>
    </row>
    <row r="172" spans="2:12" ht="15" customHeight="1">
      <c r="B172" s="456"/>
      <c r="C172" s="456"/>
      <c r="D172" s="378"/>
      <c r="E172" s="378">
        <v>4410</v>
      </c>
      <c r="F172" s="457" t="s">
        <v>253</v>
      </c>
      <c r="G172" s="457"/>
      <c r="H172" s="398">
        <v>3013</v>
      </c>
      <c r="I172" s="399">
        <v>2978.43</v>
      </c>
      <c r="J172" s="397">
        <f t="shared" si="2"/>
        <v>98.85263856621307</v>
      </c>
      <c r="L172" s="386"/>
    </row>
    <row r="173" spans="2:12" ht="15" customHeight="1">
      <c r="B173" s="456"/>
      <c r="C173" s="456"/>
      <c r="D173" s="378"/>
      <c r="E173" s="378">
        <v>4430</v>
      </c>
      <c r="F173" s="457" t="s">
        <v>216</v>
      </c>
      <c r="G173" s="457"/>
      <c r="H173" s="398">
        <v>1635</v>
      </c>
      <c r="I173" s="399">
        <v>1634.95</v>
      </c>
      <c r="J173" s="397">
        <f t="shared" si="2"/>
        <v>99.99694189602447</v>
      </c>
      <c r="L173" s="386"/>
    </row>
    <row r="174" spans="2:12" ht="19.5" customHeight="1">
      <c r="B174" s="456"/>
      <c r="C174" s="456"/>
      <c r="D174" s="378"/>
      <c r="E174" s="378">
        <v>4440</v>
      </c>
      <c r="F174" s="457" t="s">
        <v>256</v>
      </c>
      <c r="G174" s="457"/>
      <c r="H174" s="398">
        <v>143214</v>
      </c>
      <c r="I174" s="399">
        <v>143214</v>
      </c>
      <c r="J174" s="397">
        <f t="shared" si="2"/>
        <v>100</v>
      </c>
      <c r="L174" s="386"/>
    </row>
    <row r="175" spans="2:12" ht="19.5" customHeight="1">
      <c r="B175" s="456"/>
      <c r="C175" s="456"/>
      <c r="D175" s="378"/>
      <c r="E175" s="378">
        <v>4700</v>
      </c>
      <c r="F175" s="457" t="s">
        <v>258</v>
      </c>
      <c r="G175" s="457"/>
      <c r="H175" s="398">
        <v>240</v>
      </c>
      <c r="I175" s="399">
        <v>240</v>
      </c>
      <c r="J175" s="397">
        <f t="shared" si="2"/>
        <v>100</v>
      </c>
      <c r="L175" s="386"/>
    </row>
    <row r="176" spans="2:12" ht="15" customHeight="1">
      <c r="B176" s="456"/>
      <c r="C176" s="456"/>
      <c r="D176" s="378"/>
      <c r="E176" s="378">
        <v>6050</v>
      </c>
      <c r="F176" s="457" t="s">
        <v>546</v>
      </c>
      <c r="G176" s="457"/>
      <c r="H176" s="398">
        <v>10000</v>
      </c>
      <c r="I176" s="399">
        <v>9840</v>
      </c>
      <c r="J176" s="397">
        <f t="shared" si="2"/>
        <v>98.4</v>
      </c>
      <c r="L176" s="386"/>
    </row>
    <row r="177" spans="2:12" ht="15" customHeight="1">
      <c r="B177" s="456"/>
      <c r="C177" s="456"/>
      <c r="D177" s="350">
        <v>80103</v>
      </c>
      <c r="E177" s="350"/>
      <c r="F177" s="460" t="s">
        <v>458</v>
      </c>
      <c r="G177" s="460"/>
      <c r="H177" s="403">
        <v>143572</v>
      </c>
      <c r="I177" s="404">
        <f>SUM(I178:I185)</f>
        <v>143440.08000000002</v>
      </c>
      <c r="J177" s="406">
        <f t="shared" si="2"/>
        <v>99.90811578859389</v>
      </c>
      <c r="L177" s="386"/>
    </row>
    <row r="178" spans="2:12" ht="15" customHeight="1">
      <c r="B178" s="456"/>
      <c r="C178" s="456"/>
      <c r="D178" s="378"/>
      <c r="E178" s="378">
        <v>3020</v>
      </c>
      <c r="F178" s="457" t="s">
        <v>241</v>
      </c>
      <c r="G178" s="457"/>
      <c r="H178" s="398">
        <v>9422</v>
      </c>
      <c r="I178" s="399">
        <v>9421.21</v>
      </c>
      <c r="J178" s="397">
        <f t="shared" si="2"/>
        <v>99.99161536828697</v>
      </c>
      <c r="L178" s="386"/>
    </row>
    <row r="179" spans="2:12" ht="15" customHeight="1">
      <c r="B179" s="456"/>
      <c r="C179" s="456"/>
      <c r="D179" s="378"/>
      <c r="E179" s="378">
        <v>4010</v>
      </c>
      <c r="F179" s="457" t="s">
        <v>228</v>
      </c>
      <c r="G179" s="457"/>
      <c r="H179" s="398">
        <v>98823</v>
      </c>
      <c r="I179" s="399">
        <v>98822.64</v>
      </c>
      <c r="J179" s="397">
        <f t="shared" si="2"/>
        <v>99.99963571233417</v>
      </c>
      <c r="L179" s="386"/>
    </row>
    <row r="180" spans="2:12" ht="15" customHeight="1">
      <c r="B180" s="456"/>
      <c r="C180" s="456"/>
      <c r="D180" s="378"/>
      <c r="E180" s="378">
        <v>4040</v>
      </c>
      <c r="F180" s="457" t="s">
        <v>243</v>
      </c>
      <c r="G180" s="457"/>
      <c r="H180" s="398">
        <v>6548</v>
      </c>
      <c r="I180" s="399">
        <v>6425.58</v>
      </c>
      <c r="J180" s="397">
        <f t="shared" si="2"/>
        <v>98.13042150274893</v>
      </c>
      <c r="L180" s="386"/>
    </row>
    <row r="181" spans="2:12" ht="15" customHeight="1">
      <c r="B181" s="456"/>
      <c r="C181" s="456"/>
      <c r="D181" s="378"/>
      <c r="E181" s="378">
        <v>4110</v>
      </c>
      <c r="F181" s="457" t="s">
        <v>210</v>
      </c>
      <c r="G181" s="457"/>
      <c r="H181" s="398">
        <v>18550</v>
      </c>
      <c r="I181" s="399">
        <v>18547.93</v>
      </c>
      <c r="J181" s="397">
        <f t="shared" si="2"/>
        <v>99.9888409703504</v>
      </c>
      <c r="L181" s="386"/>
    </row>
    <row r="182" spans="2:12" ht="15" customHeight="1">
      <c r="B182" s="456"/>
      <c r="C182" s="456"/>
      <c r="D182" s="378"/>
      <c r="E182" s="378">
        <v>4120</v>
      </c>
      <c r="F182" s="457" t="s">
        <v>222</v>
      </c>
      <c r="G182" s="457"/>
      <c r="H182" s="398">
        <v>2694</v>
      </c>
      <c r="I182" s="399">
        <v>2692.72</v>
      </c>
      <c r="J182" s="397">
        <f t="shared" si="2"/>
        <v>99.95248700816629</v>
      </c>
      <c r="L182" s="386"/>
    </row>
    <row r="183" spans="2:12" ht="15" customHeight="1">
      <c r="B183" s="456"/>
      <c r="C183" s="456"/>
      <c r="D183" s="378"/>
      <c r="E183" s="378">
        <v>4210</v>
      </c>
      <c r="F183" s="457" t="s">
        <v>219</v>
      </c>
      <c r="G183" s="457"/>
      <c r="H183" s="398">
        <v>385</v>
      </c>
      <c r="I183" s="399">
        <v>384.5</v>
      </c>
      <c r="J183" s="397">
        <f t="shared" si="2"/>
        <v>99.87012987012987</v>
      </c>
      <c r="L183" s="386"/>
    </row>
    <row r="184" spans="2:12" ht="19.5" customHeight="1">
      <c r="B184" s="456"/>
      <c r="C184" s="456"/>
      <c r="D184" s="378"/>
      <c r="E184" s="378">
        <v>4240</v>
      </c>
      <c r="F184" s="457" t="s">
        <v>245</v>
      </c>
      <c r="G184" s="457"/>
      <c r="H184" s="398">
        <v>440</v>
      </c>
      <c r="I184" s="399">
        <v>435.5</v>
      </c>
      <c r="J184" s="397">
        <f t="shared" si="2"/>
        <v>98.97727272727272</v>
      </c>
      <c r="L184" s="386"/>
    </row>
    <row r="185" spans="2:12" ht="19.5" customHeight="1">
      <c r="B185" s="456"/>
      <c r="C185" s="456"/>
      <c r="D185" s="378"/>
      <c r="E185" s="378">
        <v>4440</v>
      </c>
      <c r="F185" s="457" t="s">
        <v>256</v>
      </c>
      <c r="G185" s="457"/>
      <c r="H185" s="398">
        <v>6710</v>
      </c>
      <c r="I185" s="399">
        <v>6710</v>
      </c>
      <c r="J185" s="397">
        <f t="shared" si="2"/>
        <v>100</v>
      </c>
      <c r="L185" s="386"/>
    </row>
    <row r="186" spans="2:12" ht="15" customHeight="1">
      <c r="B186" s="456"/>
      <c r="C186" s="456"/>
      <c r="D186" s="350">
        <v>80104</v>
      </c>
      <c r="E186" s="350"/>
      <c r="F186" s="460" t="s">
        <v>448</v>
      </c>
      <c r="G186" s="460"/>
      <c r="H186" s="403">
        <v>698934</v>
      </c>
      <c r="I186" s="404">
        <f>SUM(I187:I205)</f>
        <v>689698.0599999999</v>
      </c>
      <c r="J186" s="406">
        <f t="shared" si="2"/>
        <v>98.67856764730288</v>
      </c>
      <c r="L186" s="386"/>
    </row>
    <row r="187" spans="2:12" ht="21" customHeight="1">
      <c r="B187" s="456"/>
      <c r="C187" s="456"/>
      <c r="D187" s="378"/>
      <c r="E187" s="378">
        <v>2820</v>
      </c>
      <c r="F187" s="457" t="s">
        <v>270</v>
      </c>
      <c r="G187" s="457"/>
      <c r="H187" s="398">
        <v>30000</v>
      </c>
      <c r="I187" s="399">
        <v>21470</v>
      </c>
      <c r="J187" s="397">
        <f t="shared" si="2"/>
        <v>71.56666666666666</v>
      </c>
      <c r="L187" s="386"/>
    </row>
    <row r="188" spans="2:12" ht="15" customHeight="1">
      <c r="B188" s="456"/>
      <c r="C188" s="456"/>
      <c r="D188" s="378"/>
      <c r="E188" s="378">
        <v>3020</v>
      </c>
      <c r="F188" s="457" t="s">
        <v>241</v>
      </c>
      <c r="G188" s="457"/>
      <c r="H188" s="398">
        <v>21214</v>
      </c>
      <c r="I188" s="399">
        <v>21213.09</v>
      </c>
      <c r="J188" s="397">
        <f t="shared" si="2"/>
        <v>99.99571037993778</v>
      </c>
      <c r="L188" s="386"/>
    </row>
    <row r="189" spans="2:12" ht="15" customHeight="1">
      <c r="B189" s="456"/>
      <c r="C189" s="456"/>
      <c r="D189" s="378"/>
      <c r="E189" s="378">
        <v>4010</v>
      </c>
      <c r="F189" s="457" t="s">
        <v>228</v>
      </c>
      <c r="G189" s="457"/>
      <c r="H189" s="398">
        <v>370920</v>
      </c>
      <c r="I189" s="399">
        <v>370919.73</v>
      </c>
      <c r="J189" s="397">
        <f t="shared" si="2"/>
        <v>99.99992720802328</v>
      </c>
      <c r="L189" s="386"/>
    </row>
    <row r="190" spans="2:12" ht="15" customHeight="1">
      <c r="B190" s="456"/>
      <c r="C190" s="456"/>
      <c r="D190" s="378"/>
      <c r="E190" s="378">
        <v>4040</v>
      </c>
      <c r="F190" s="457" t="s">
        <v>243</v>
      </c>
      <c r="G190" s="457"/>
      <c r="H190" s="398">
        <v>27916</v>
      </c>
      <c r="I190" s="399">
        <v>27915.85</v>
      </c>
      <c r="J190" s="397">
        <f t="shared" si="2"/>
        <v>99.99946267373548</v>
      </c>
      <c r="L190" s="386"/>
    </row>
    <row r="191" spans="2:12" ht="15" customHeight="1">
      <c r="B191" s="456"/>
      <c r="C191" s="456"/>
      <c r="D191" s="378"/>
      <c r="E191" s="378">
        <v>4110</v>
      </c>
      <c r="F191" s="457" t="s">
        <v>210</v>
      </c>
      <c r="G191" s="457"/>
      <c r="H191" s="398">
        <v>68988</v>
      </c>
      <c r="I191" s="399">
        <v>68987.44</v>
      </c>
      <c r="J191" s="397">
        <f t="shared" si="2"/>
        <v>99.99918826462574</v>
      </c>
      <c r="L191" s="386"/>
    </row>
    <row r="192" spans="2:12" ht="15" customHeight="1">
      <c r="B192" s="456"/>
      <c r="C192" s="456"/>
      <c r="D192" s="378"/>
      <c r="E192" s="378">
        <v>4120</v>
      </c>
      <c r="F192" s="457" t="s">
        <v>222</v>
      </c>
      <c r="G192" s="457"/>
      <c r="H192" s="398">
        <v>7498</v>
      </c>
      <c r="I192" s="399">
        <v>7497.77</v>
      </c>
      <c r="J192" s="397">
        <f t="shared" si="2"/>
        <v>99.99693251533743</v>
      </c>
      <c r="L192" s="386"/>
    </row>
    <row r="193" spans="2:12" ht="15" customHeight="1">
      <c r="B193" s="456"/>
      <c r="C193" s="456"/>
      <c r="D193" s="378"/>
      <c r="E193" s="378">
        <v>4210</v>
      </c>
      <c r="F193" s="457" t="s">
        <v>219</v>
      </c>
      <c r="G193" s="457"/>
      <c r="H193" s="398">
        <v>43103</v>
      </c>
      <c r="I193" s="399">
        <v>43100.67</v>
      </c>
      <c r="J193" s="397">
        <f t="shared" si="2"/>
        <v>99.99459434378117</v>
      </c>
      <c r="L193" s="386"/>
    </row>
    <row r="194" spans="2:12" ht="15" customHeight="1">
      <c r="B194" s="456"/>
      <c r="C194" s="456"/>
      <c r="D194" s="378"/>
      <c r="E194" s="378">
        <v>4220</v>
      </c>
      <c r="F194" s="457" t="s">
        <v>269</v>
      </c>
      <c r="G194" s="457"/>
      <c r="H194" s="398">
        <v>62184</v>
      </c>
      <c r="I194" s="399">
        <v>62183.96</v>
      </c>
      <c r="J194" s="397">
        <f t="shared" si="2"/>
        <v>99.99993567477165</v>
      </c>
      <c r="L194" s="386"/>
    </row>
    <row r="195" spans="2:12" ht="19.5" customHeight="1">
      <c r="B195" s="456"/>
      <c r="C195" s="456"/>
      <c r="D195" s="378"/>
      <c r="E195" s="378">
        <v>4240</v>
      </c>
      <c r="F195" s="457" t="s">
        <v>245</v>
      </c>
      <c r="G195" s="457"/>
      <c r="H195" s="398">
        <v>196</v>
      </c>
      <c r="I195" s="399">
        <v>195.3</v>
      </c>
      <c r="J195" s="397">
        <f t="shared" si="2"/>
        <v>99.64285714285714</v>
      </c>
      <c r="L195" s="386"/>
    </row>
    <row r="196" spans="2:12" ht="15" customHeight="1">
      <c r="B196" s="456"/>
      <c r="C196" s="456"/>
      <c r="D196" s="378"/>
      <c r="E196" s="378">
        <v>4260</v>
      </c>
      <c r="F196" s="457" t="s">
        <v>247</v>
      </c>
      <c r="G196" s="457"/>
      <c r="H196" s="398">
        <v>11806</v>
      </c>
      <c r="I196" s="399">
        <v>11805.21</v>
      </c>
      <c r="J196" s="397">
        <f t="shared" si="2"/>
        <v>99.99330848720989</v>
      </c>
      <c r="L196" s="386"/>
    </row>
    <row r="197" spans="2:12" ht="15" customHeight="1">
      <c r="B197" s="456"/>
      <c r="C197" s="456"/>
      <c r="D197" s="378"/>
      <c r="E197" s="378">
        <v>4270</v>
      </c>
      <c r="F197" s="457" t="s">
        <v>220</v>
      </c>
      <c r="G197" s="457"/>
      <c r="H197" s="398">
        <v>8612</v>
      </c>
      <c r="I197" s="399">
        <v>8611.89</v>
      </c>
      <c r="J197" s="397">
        <f t="shared" si="2"/>
        <v>99.99872271249419</v>
      </c>
      <c r="L197" s="386"/>
    </row>
    <row r="198" spans="2:12" ht="15" customHeight="1">
      <c r="B198" s="456"/>
      <c r="C198" s="456"/>
      <c r="D198" s="378"/>
      <c r="E198" s="378">
        <v>4280</v>
      </c>
      <c r="F198" s="457" t="s">
        <v>248</v>
      </c>
      <c r="G198" s="457"/>
      <c r="H198" s="398">
        <v>460</v>
      </c>
      <c r="I198" s="399">
        <v>460</v>
      </c>
      <c r="J198" s="397">
        <f t="shared" si="2"/>
        <v>100</v>
      </c>
      <c r="L198" s="386"/>
    </row>
    <row r="199" spans="2:12" ht="15" customHeight="1">
      <c r="B199" s="456"/>
      <c r="C199" s="456"/>
      <c r="D199" s="378"/>
      <c r="E199" s="378">
        <v>4300</v>
      </c>
      <c r="F199" s="457" t="s">
        <v>214</v>
      </c>
      <c r="G199" s="457"/>
      <c r="H199" s="398">
        <v>7720</v>
      </c>
      <c r="I199" s="399">
        <v>7719.02</v>
      </c>
      <c r="J199" s="397">
        <f aca="true" t="shared" si="3" ref="J199:J262">I199/H199*100</f>
        <v>99.98730569948187</v>
      </c>
      <c r="L199" s="386"/>
    </row>
    <row r="200" spans="2:12" ht="15" customHeight="1">
      <c r="B200" s="456"/>
      <c r="C200" s="456"/>
      <c r="D200" s="378"/>
      <c r="E200" s="378">
        <v>4350</v>
      </c>
      <c r="F200" s="457" t="s">
        <v>249</v>
      </c>
      <c r="G200" s="457"/>
      <c r="H200" s="398">
        <v>654</v>
      </c>
      <c r="I200" s="399">
        <v>653.28</v>
      </c>
      <c r="J200" s="397">
        <f t="shared" si="3"/>
        <v>99.88990825688073</v>
      </c>
      <c r="L200" s="386"/>
    </row>
    <row r="201" spans="2:12" ht="26.25" customHeight="1">
      <c r="B201" s="456"/>
      <c r="C201" s="456"/>
      <c r="D201" s="378"/>
      <c r="E201" s="378">
        <v>4370</v>
      </c>
      <c r="F201" s="457" t="s">
        <v>251</v>
      </c>
      <c r="G201" s="457"/>
      <c r="H201" s="398">
        <v>1314</v>
      </c>
      <c r="I201" s="399">
        <v>1313.25</v>
      </c>
      <c r="J201" s="397">
        <f t="shared" si="3"/>
        <v>99.94292237442922</v>
      </c>
      <c r="L201" s="386"/>
    </row>
    <row r="202" spans="2:12" ht="15" customHeight="1">
      <c r="B202" s="456"/>
      <c r="C202" s="456"/>
      <c r="D202" s="378"/>
      <c r="E202" s="378">
        <v>4410</v>
      </c>
      <c r="F202" s="457" t="s">
        <v>253</v>
      </c>
      <c r="G202" s="457"/>
      <c r="H202" s="398">
        <v>300</v>
      </c>
      <c r="I202" s="399">
        <v>299.01</v>
      </c>
      <c r="J202" s="397">
        <f t="shared" si="3"/>
        <v>99.66999999999999</v>
      </c>
      <c r="L202" s="386"/>
    </row>
    <row r="203" spans="2:12" ht="19.5" customHeight="1">
      <c r="B203" s="456"/>
      <c r="C203" s="456"/>
      <c r="D203" s="378"/>
      <c r="E203" s="378">
        <v>4440</v>
      </c>
      <c r="F203" s="457" t="s">
        <v>256</v>
      </c>
      <c r="G203" s="457"/>
      <c r="H203" s="398">
        <v>25109</v>
      </c>
      <c r="I203" s="399">
        <v>25109</v>
      </c>
      <c r="J203" s="397">
        <f t="shared" si="3"/>
        <v>100</v>
      </c>
      <c r="L203" s="386"/>
    </row>
    <row r="204" spans="2:12" ht="15" customHeight="1">
      <c r="B204" s="456"/>
      <c r="C204" s="456"/>
      <c r="D204" s="378"/>
      <c r="E204" s="378">
        <v>6050</v>
      </c>
      <c r="F204" s="457" t="s">
        <v>546</v>
      </c>
      <c r="G204" s="457"/>
      <c r="H204" s="398">
        <v>5000</v>
      </c>
      <c r="I204" s="399">
        <v>4305</v>
      </c>
      <c r="J204" s="397">
        <f t="shared" si="3"/>
        <v>86.1</v>
      </c>
      <c r="L204" s="386"/>
    </row>
    <row r="205" spans="2:12" ht="19.5" customHeight="1">
      <c r="B205" s="456"/>
      <c r="C205" s="456"/>
      <c r="D205" s="378"/>
      <c r="E205" s="378">
        <v>6060</v>
      </c>
      <c r="F205" s="457" t="s">
        <v>553</v>
      </c>
      <c r="G205" s="457"/>
      <c r="H205" s="398">
        <v>5940</v>
      </c>
      <c r="I205" s="399">
        <v>5938.59</v>
      </c>
      <c r="J205" s="397">
        <f t="shared" si="3"/>
        <v>99.97626262626262</v>
      </c>
      <c r="L205" s="386"/>
    </row>
    <row r="206" spans="2:12" ht="15" customHeight="1">
      <c r="B206" s="456"/>
      <c r="C206" s="456"/>
      <c r="D206" s="350">
        <v>80110</v>
      </c>
      <c r="E206" s="350"/>
      <c r="F206" s="460" t="s">
        <v>364</v>
      </c>
      <c r="G206" s="460"/>
      <c r="H206" s="403">
        <v>1793216</v>
      </c>
      <c r="I206" s="404">
        <f>SUM(I207:I224)</f>
        <v>1793181.7600000002</v>
      </c>
      <c r="J206" s="406">
        <f t="shared" si="3"/>
        <v>99.99809058139121</v>
      </c>
      <c r="L206" s="386"/>
    </row>
    <row r="207" spans="2:12" ht="15" customHeight="1">
      <c r="B207" s="456"/>
      <c r="C207" s="456"/>
      <c r="D207" s="378"/>
      <c r="E207" s="378">
        <v>3020</v>
      </c>
      <c r="F207" s="457" t="s">
        <v>241</v>
      </c>
      <c r="G207" s="457"/>
      <c r="H207" s="398">
        <v>81723</v>
      </c>
      <c r="I207" s="399">
        <v>81721.9</v>
      </c>
      <c r="J207" s="397">
        <f t="shared" si="3"/>
        <v>99.99865398969689</v>
      </c>
      <c r="L207" s="386"/>
    </row>
    <row r="208" spans="2:12" ht="15" customHeight="1">
      <c r="B208" s="456"/>
      <c r="C208" s="456"/>
      <c r="D208" s="378"/>
      <c r="E208" s="378">
        <v>4010</v>
      </c>
      <c r="F208" s="457" t="s">
        <v>228</v>
      </c>
      <c r="G208" s="457"/>
      <c r="H208" s="398">
        <v>1128773</v>
      </c>
      <c r="I208" s="399">
        <v>1128771.21</v>
      </c>
      <c r="J208" s="397">
        <f t="shared" si="3"/>
        <v>99.99984142072852</v>
      </c>
      <c r="L208" s="386"/>
    </row>
    <row r="209" spans="2:12" ht="15" customHeight="1">
      <c r="B209" s="456"/>
      <c r="C209" s="456"/>
      <c r="D209" s="378"/>
      <c r="E209" s="378">
        <v>4040</v>
      </c>
      <c r="F209" s="457" t="s">
        <v>243</v>
      </c>
      <c r="G209" s="457"/>
      <c r="H209" s="398">
        <v>88178</v>
      </c>
      <c r="I209" s="399">
        <v>88177.27</v>
      </c>
      <c r="J209" s="397">
        <f t="shared" si="3"/>
        <v>99.9991721291025</v>
      </c>
      <c r="L209" s="386"/>
    </row>
    <row r="210" spans="2:12" ht="15" customHeight="1">
      <c r="B210" s="456"/>
      <c r="C210" s="456"/>
      <c r="D210" s="378"/>
      <c r="E210" s="378">
        <v>4110</v>
      </c>
      <c r="F210" s="457" t="s">
        <v>210</v>
      </c>
      <c r="G210" s="457"/>
      <c r="H210" s="398">
        <v>212311</v>
      </c>
      <c r="I210" s="399">
        <v>212309.12</v>
      </c>
      <c r="J210" s="397">
        <f t="shared" si="3"/>
        <v>99.99911450654935</v>
      </c>
      <c r="L210" s="386"/>
    </row>
    <row r="211" spans="2:12" ht="15" customHeight="1">
      <c r="B211" s="456"/>
      <c r="C211" s="456"/>
      <c r="D211" s="378"/>
      <c r="E211" s="378">
        <v>4120</v>
      </c>
      <c r="F211" s="457" t="s">
        <v>222</v>
      </c>
      <c r="G211" s="457"/>
      <c r="H211" s="398">
        <v>28675</v>
      </c>
      <c r="I211" s="399">
        <v>28673.06</v>
      </c>
      <c r="J211" s="397">
        <f t="shared" si="3"/>
        <v>99.99323452484742</v>
      </c>
      <c r="L211" s="386"/>
    </row>
    <row r="212" spans="2:12" ht="15" customHeight="1">
      <c r="B212" s="456"/>
      <c r="C212" s="456"/>
      <c r="D212" s="378"/>
      <c r="E212" s="378">
        <v>4210</v>
      </c>
      <c r="F212" s="457" t="s">
        <v>219</v>
      </c>
      <c r="G212" s="457"/>
      <c r="H212" s="398">
        <v>92079</v>
      </c>
      <c r="I212" s="399">
        <v>92077.55</v>
      </c>
      <c r="J212" s="397">
        <f t="shared" si="3"/>
        <v>99.99842526526136</v>
      </c>
      <c r="L212" s="386"/>
    </row>
    <row r="213" spans="2:12" ht="15" customHeight="1">
      <c r="B213" s="456"/>
      <c r="C213" s="456"/>
      <c r="D213" s="378"/>
      <c r="E213" s="378">
        <v>4220</v>
      </c>
      <c r="F213" s="457" t="s">
        <v>269</v>
      </c>
      <c r="G213" s="457"/>
      <c r="H213" s="398">
        <v>5366</v>
      </c>
      <c r="I213" s="399">
        <v>5365.38</v>
      </c>
      <c r="J213" s="397">
        <f t="shared" si="3"/>
        <v>99.98844576966083</v>
      </c>
      <c r="L213" s="386"/>
    </row>
    <row r="214" spans="2:12" ht="19.5" customHeight="1">
      <c r="B214" s="456"/>
      <c r="C214" s="456"/>
      <c r="D214" s="378"/>
      <c r="E214" s="378">
        <v>4240</v>
      </c>
      <c r="F214" s="457" t="s">
        <v>245</v>
      </c>
      <c r="G214" s="457"/>
      <c r="H214" s="398">
        <v>5461</v>
      </c>
      <c r="I214" s="399">
        <v>5440.62</v>
      </c>
      <c r="J214" s="397">
        <f t="shared" si="3"/>
        <v>99.62680827687237</v>
      </c>
      <c r="L214" s="386"/>
    </row>
    <row r="215" spans="2:12" ht="15" customHeight="1">
      <c r="B215" s="456"/>
      <c r="C215" s="456"/>
      <c r="D215" s="378"/>
      <c r="E215" s="378">
        <v>4260</v>
      </c>
      <c r="F215" s="457" t="s">
        <v>247</v>
      </c>
      <c r="G215" s="457"/>
      <c r="H215" s="398">
        <v>14109</v>
      </c>
      <c r="I215" s="399">
        <v>14108.69</v>
      </c>
      <c r="J215" s="397">
        <f t="shared" si="3"/>
        <v>99.99780282089446</v>
      </c>
      <c r="L215" s="386"/>
    </row>
    <row r="216" spans="2:12" ht="15" customHeight="1">
      <c r="B216" s="456"/>
      <c r="C216" s="456"/>
      <c r="D216" s="378"/>
      <c r="E216" s="378">
        <v>4270</v>
      </c>
      <c r="F216" s="457" t="s">
        <v>220</v>
      </c>
      <c r="G216" s="457"/>
      <c r="H216" s="398">
        <v>12700</v>
      </c>
      <c r="I216" s="399">
        <v>12699.53</v>
      </c>
      <c r="J216" s="397">
        <f t="shared" si="3"/>
        <v>99.99629921259843</v>
      </c>
      <c r="L216" s="386"/>
    </row>
    <row r="217" spans="2:12" ht="15" customHeight="1">
      <c r="B217" s="456"/>
      <c r="C217" s="456"/>
      <c r="D217" s="378"/>
      <c r="E217" s="378">
        <v>4280</v>
      </c>
      <c r="F217" s="457" t="s">
        <v>248</v>
      </c>
      <c r="G217" s="457"/>
      <c r="H217" s="398">
        <v>870</v>
      </c>
      <c r="I217" s="399">
        <v>870</v>
      </c>
      <c r="J217" s="397">
        <f t="shared" si="3"/>
        <v>100</v>
      </c>
      <c r="L217" s="386"/>
    </row>
    <row r="218" spans="2:12" ht="15" customHeight="1">
      <c r="B218" s="456"/>
      <c r="C218" s="456"/>
      <c r="D218" s="378"/>
      <c r="E218" s="378">
        <v>4300</v>
      </c>
      <c r="F218" s="457" t="s">
        <v>214</v>
      </c>
      <c r="G218" s="457"/>
      <c r="H218" s="398">
        <v>32775</v>
      </c>
      <c r="I218" s="399">
        <v>32774.09</v>
      </c>
      <c r="J218" s="397">
        <f t="shared" si="3"/>
        <v>99.99722349351639</v>
      </c>
      <c r="L218" s="386"/>
    </row>
    <row r="219" spans="2:12" ht="15" customHeight="1">
      <c r="B219" s="456"/>
      <c r="C219" s="456"/>
      <c r="D219" s="378"/>
      <c r="E219" s="378">
        <v>4350</v>
      </c>
      <c r="F219" s="457" t="s">
        <v>249</v>
      </c>
      <c r="G219" s="457"/>
      <c r="H219" s="398">
        <v>711</v>
      </c>
      <c r="I219" s="399">
        <v>710.05</v>
      </c>
      <c r="J219" s="397">
        <f t="shared" si="3"/>
        <v>99.86638537271449</v>
      </c>
      <c r="L219" s="386"/>
    </row>
    <row r="220" spans="2:12" ht="26.25" customHeight="1">
      <c r="B220" s="456"/>
      <c r="C220" s="456"/>
      <c r="D220" s="378"/>
      <c r="E220" s="378">
        <v>4370</v>
      </c>
      <c r="F220" s="457" t="s">
        <v>251</v>
      </c>
      <c r="G220" s="457"/>
      <c r="H220" s="398">
        <v>2023</v>
      </c>
      <c r="I220" s="399">
        <v>2022.38</v>
      </c>
      <c r="J220" s="397">
        <f t="shared" si="3"/>
        <v>99.96935244686111</v>
      </c>
      <c r="L220" s="386"/>
    </row>
    <row r="221" spans="2:12" ht="15" customHeight="1">
      <c r="B221" s="456"/>
      <c r="C221" s="456"/>
      <c r="D221" s="378"/>
      <c r="E221" s="378">
        <v>4410</v>
      </c>
      <c r="F221" s="457" t="s">
        <v>253</v>
      </c>
      <c r="G221" s="457"/>
      <c r="H221" s="398">
        <v>3637</v>
      </c>
      <c r="I221" s="399">
        <v>3636.3</v>
      </c>
      <c r="J221" s="397">
        <f t="shared" si="3"/>
        <v>99.98075336816058</v>
      </c>
      <c r="L221" s="386"/>
    </row>
    <row r="222" spans="2:12" ht="15" customHeight="1">
      <c r="B222" s="456"/>
      <c r="C222" s="456"/>
      <c r="D222" s="378"/>
      <c r="E222" s="378">
        <v>4430</v>
      </c>
      <c r="F222" s="457" t="s">
        <v>216</v>
      </c>
      <c r="G222" s="457"/>
      <c r="H222" s="398">
        <v>3373</v>
      </c>
      <c r="I222" s="399">
        <v>3372.61</v>
      </c>
      <c r="J222" s="397">
        <f t="shared" si="3"/>
        <v>99.9884375926475</v>
      </c>
      <c r="L222" s="386"/>
    </row>
    <row r="223" spans="2:12" ht="19.5" customHeight="1">
      <c r="B223" s="456"/>
      <c r="C223" s="456"/>
      <c r="D223" s="378"/>
      <c r="E223" s="378">
        <v>4440</v>
      </c>
      <c r="F223" s="457" t="s">
        <v>256</v>
      </c>
      <c r="G223" s="457"/>
      <c r="H223" s="398">
        <v>80212</v>
      </c>
      <c r="I223" s="399">
        <v>80212</v>
      </c>
      <c r="J223" s="397">
        <f t="shared" si="3"/>
        <v>100</v>
      </c>
      <c r="L223" s="386"/>
    </row>
    <row r="224" spans="2:12" ht="19.5" customHeight="1">
      <c r="B224" s="456"/>
      <c r="C224" s="456"/>
      <c r="D224" s="378"/>
      <c r="E224" s="378">
        <v>4700</v>
      </c>
      <c r="F224" s="457" t="s">
        <v>258</v>
      </c>
      <c r="G224" s="457"/>
      <c r="H224" s="398">
        <v>240</v>
      </c>
      <c r="I224" s="399">
        <v>240</v>
      </c>
      <c r="J224" s="397">
        <f t="shared" si="3"/>
        <v>100</v>
      </c>
      <c r="L224" s="386"/>
    </row>
    <row r="225" spans="2:12" ht="15" customHeight="1">
      <c r="B225" s="456"/>
      <c r="C225" s="456"/>
      <c r="D225" s="350">
        <v>80113</v>
      </c>
      <c r="E225" s="350"/>
      <c r="F225" s="460" t="s">
        <v>365</v>
      </c>
      <c r="G225" s="460"/>
      <c r="H225" s="403">
        <v>344903</v>
      </c>
      <c r="I225" s="404">
        <f>SUM(I226:I238)</f>
        <v>344438.03</v>
      </c>
      <c r="J225" s="406">
        <f t="shared" si="3"/>
        <v>99.86518818334432</v>
      </c>
      <c r="L225" s="386"/>
    </row>
    <row r="226" spans="2:12" ht="15" customHeight="1">
      <c r="B226" s="456"/>
      <c r="C226" s="456"/>
      <c r="D226" s="378"/>
      <c r="E226" s="378">
        <v>3020</v>
      </c>
      <c r="F226" s="457" t="s">
        <v>241</v>
      </c>
      <c r="G226" s="457"/>
      <c r="H226" s="398">
        <v>303</v>
      </c>
      <c r="I226" s="399">
        <v>298</v>
      </c>
      <c r="J226" s="397">
        <f t="shared" si="3"/>
        <v>98.34983498349835</v>
      </c>
      <c r="L226" s="386"/>
    </row>
    <row r="227" spans="2:12" ht="15" customHeight="1">
      <c r="B227" s="456"/>
      <c r="C227" s="456"/>
      <c r="D227" s="378"/>
      <c r="E227" s="378">
        <v>4010</v>
      </c>
      <c r="F227" s="457" t="s">
        <v>228</v>
      </c>
      <c r="G227" s="457"/>
      <c r="H227" s="398">
        <v>42820</v>
      </c>
      <c r="I227" s="399">
        <v>42814.1</v>
      </c>
      <c r="J227" s="397">
        <f t="shared" si="3"/>
        <v>99.98622139187296</v>
      </c>
      <c r="L227" s="386"/>
    </row>
    <row r="228" spans="2:12" ht="15" customHeight="1">
      <c r="B228" s="456"/>
      <c r="C228" s="456"/>
      <c r="D228" s="378"/>
      <c r="E228" s="378">
        <v>4040</v>
      </c>
      <c r="F228" s="457" t="s">
        <v>243</v>
      </c>
      <c r="G228" s="457"/>
      <c r="H228" s="398">
        <v>2500</v>
      </c>
      <c r="I228" s="399">
        <v>2489.26</v>
      </c>
      <c r="J228" s="397">
        <f t="shared" si="3"/>
        <v>99.5704</v>
      </c>
      <c r="L228" s="386"/>
    </row>
    <row r="229" spans="2:12" ht="15" customHeight="1">
      <c r="B229" s="456"/>
      <c r="C229" s="456"/>
      <c r="D229" s="378"/>
      <c r="E229" s="378">
        <v>4110</v>
      </c>
      <c r="F229" s="457" t="s">
        <v>210</v>
      </c>
      <c r="G229" s="457"/>
      <c r="H229" s="398">
        <v>7220</v>
      </c>
      <c r="I229" s="399">
        <v>7212.71</v>
      </c>
      <c r="J229" s="397">
        <f t="shared" si="3"/>
        <v>99.89903047091413</v>
      </c>
      <c r="L229" s="386"/>
    </row>
    <row r="230" spans="2:12" ht="15" customHeight="1">
      <c r="B230" s="456"/>
      <c r="C230" s="456"/>
      <c r="D230" s="378"/>
      <c r="E230" s="378">
        <v>4120</v>
      </c>
      <c r="F230" s="457" t="s">
        <v>222</v>
      </c>
      <c r="G230" s="457"/>
      <c r="H230" s="398">
        <v>860</v>
      </c>
      <c r="I230" s="399">
        <v>853.25</v>
      </c>
      <c r="J230" s="397">
        <f t="shared" si="3"/>
        <v>99.21511627906978</v>
      </c>
      <c r="L230" s="386"/>
    </row>
    <row r="231" spans="2:12" ht="15" customHeight="1">
      <c r="B231" s="456"/>
      <c r="C231" s="456"/>
      <c r="D231" s="378"/>
      <c r="E231" s="378">
        <v>4210</v>
      </c>
      <c r="F231" s="457" t="s">
        <v>219</v>
      </c>
      <c r="G231" s="457"/>
      <c r="H231" s="398">
        <v>39077</v>
      </c>
      <c r="I231" s="399">
        <v>39076.12</v>
      </c>
      <c r="J231" s="397">
        <f t="shared" si="3"/>
        <v>99.99774803592906</v>
      </c>
      <c r="L231" s="386"/>
    </row>
    <row r="232" spans="2:12" ht="15" customHeight="1">
      <c r="B232" s="456"/>
      <c r="C232" s="456"/>
      <c r="D232" s="378"/>
      <c r="E232" s="378">
        <v>4270</v>
      </c>
      <c r="F232" s="457" t="s">
        <v>220</v>
      </c>
      <c r="G232" s="457"/>
      <c r="H232" s="398">
        <v>12195</v>
      </c>
      <c r="I232" s="399">
        <v>12188.81</v>
      </c>
      <c r="J232" s="397">
        <f t="shared" si="3"/>
        <v>99.94924149241491</v>
      </c>
      <c r="L232" s="386"/>
    </row>
    <row r="233" spans="2:12" ht="15" customHeight="1">
      <c r="B233" s="456"/>
      <c r="C233" s="456"/>
      <c r="D233" s="378"/>
      <c r="E233" s="378">
        <v>4300</v>
      </c>
      <c r="F233" s="457" t="s">
        <v>214</v>
      </c>
      <c r="G233" s="457"/>
      <c r="H233" s="398">
        <v>234317</v>
      </c>
      <c r="I233" s="399">
        <v>233895.54</v>
      </c>
      <c r="J233" s="397">
        <f t="shared" si="3"/>
        <v>99.82013255546973</v>
      </c>
      <c r="L233" s="386"/>
    </row>
    <row r="234" spans="2:12" ht="15" customHeight="1">
      <c r="B234" s="456"/>
      <c r="C234" s="456"/>
      <c r="D234" s="378"/>
      <c r="E234" s="378">
        <v>4410</v>
      </c>
      <c r="F234" s="457" t="s">
        <v>253</v>
      </c>
      <c r="G234" s="457"/>
      <c r="H234" s="398">
        <v>84</v>
      </c>
      <c r="I234" s="399">
        <v>84</v>
      </c>
      <c r="J234" s="397">
        <f t="shared" si="3"/>
        <v>100</v>
      </c>
      <c r="L234" s="386"/>
    </row>
    <row r="235" spans="2:12" ht="15" customHeight="1">
      <c r="B235" s="456"/>
      <c r="C235" s="456"/>
      <c r="D235" s="378"/>
      <c r="E235" s="378">
        <v>4430</v>
      </c>
      <c r="F235" s="457" t="s">
        <v>216</v>
      </c>
      <c r="G235" s="457"/>
      <c r="H235" s="398">
        <v>1736</v>
      </c>
      <c r="I235" s="399">
        <v>1736</v>
      </c>
      <c r="J235" s="397">
        <f t="shared" si="3"/>
        <v>100</v>
      </c>
      <c r="L235" s="386"/>
    </row>
    <row r="236" spans="2:12" ht="19.5" customHeight="1">
      <c r="B236" s="456"/>
      <c r="C236" s="456"/>
      <c r="D236" s="378"/>
      <c r="E236" s="378">
        <v>4440</v>
      </c>
      <c r="F236" s="457" t="s">
        <v>256</v>
      </c>
      <c r="G236" s="457"/>
      <c r="H236" s="398">
        <v>1776</v>
      </c>
      <c r="I236" s="399">
        <v>1776</v>
      </c>
      <c r="J236" s="397">
        <f t="shared" si="3"/>
        <v>100</v>
      </c>
      <c r="L236" s="386"/>
    </row>
    <row r="237" spans="2:12" ht="19.5" customHeight="1">
      <c r="B237" s="456"/>
      <c r="C237" s="456"/>
      <c r="D237" s="378"/>
      <c r="E237" s="378">
        <v>4500</v>
      </c>
      <c r="F237" s="457" t="s">
        <v>199</v>
      </c>
      <c r="G237" s="457"/>
      <c r="H237" s="398">
        <v>1473</v>
      </c>
      <c r="I237" s="399">
        <v>1473</v>
      </c>
      <c r="J237" s="397">
        <f t="shared" si="3"/>
        <v>100</v>
      </c>
      <c r="L237" s="386"/>
    </row>
    <row r="238" spans="2:12" ht="15" customHeight="1">
      <c r="B238" s="456"/>
      <c r="C238" s="456"/>
      <c r="D238" s="378"/>
      <c r="E238" s="378">
        <v>4780</v>
      </c>
      <c r="F238" s="457" t="s">
        <v>273</v>
      </c>
      <c r="G238" s="457"/>
      <c r="H238" s="398">
        <v>542</v>
      </c>
      <c r="I238" s="399">
        <v>541.24</v>
      </c>
      <c r="J238" s="397">
        <f t="shared" si="3"/>
        <v>99.85977859778598</v>
      </c>
      <c r="L238" s="386"/>
    </row>
    <row r="239" spans="2:12" ht="23.25" customHeight="1">
      <c r="B239" s="456"/>
      <c r="C239" s="456"/>
      <c r="D239" s="350">
        <v>80114</v>
      </c>
      <c r="E239" s="350"/>
      <c r="F239" s="460" t="s">
        <v>638</v>
      </c>
      <c r="G239" s="460"/>
      <c r="H239" s="403">
        <v>346681</v>
      </c>
      <c r="I239" s="404">
        <f>SUM(I240:I254)</f>
        <v>346164.52</v>
      </c>
      <c r="J239" s="406">
        <f t="shared" si="3"/>
        <v>99.85102154430155</v>
      </c>
      <c r="L239" s="386"/>
    </row>
    <row r="240" spans="2:12" ht="15" customHeight="1">
      <c r="B240" s="456"/>
      <c r="C240" s="456"/>
      <c r="D240" s="378"/>
      <c r="E240" s="378">
        <v>3020</v>
      </c>
      <c r="F240" s="457" t="s">
        <v>241</v>
      </c>
      <c r="G240" s="457"/>
      <c r="H240" s="398">
        <v>600</v>
      </c>
      <c r="I240" s="399">
        <v>593.28</v>
      </c>
      <c r="J240" s="397">
        <f t="shared" si="3"/>
        <v>98.88</v>
      </c>
      <c r="L240" s="386"/>
    </row>
    <row r="241" spans="2:12" ht="15" customHeight="1">
      <c r="B241" s="456"/>
      <c r="C241" s="456"/>
      <c r="D241" s="378"/>
      <c r="E241" s="378">
        <v>4010</v>
      </c>
      <c r="F241" s="457" t="s">
        <v>228</v>
      </c>
      <c r="G241" s="457"/>
      <c r="H241" s="398">
        <v>235081</v>
      </c>
      <c r="I241" s="399">
        <v>235041.4</v>
      </c>
      <c r="J241" s="397">
        <f t="shared" si="3"/>
        <v>99.98315474240793</v>
      </c>
      <c r="L241" s="386"/>
    </row>
    <row r="242" spans="2:12" ht="15" customHeight="1">
      <c r="B242" s="456"/>
      <c r="C242" s="456"/>
      <c r="D242" s="378"/>
      <c r="E242" s="378">
        <v>4040</v>
      </c>
      <c r="F242" s="457" t="s">
        <v>243</v>
      </c>
      <c r="G242" s="457"/>
      <c r="H242" s="398">
        <v>18070</v>
      </c>
      <c r="I242" s="399">
        <v>18061.58</v>
      </c>
      <c r="J242" s="397">
        <f t="shared" si="3"/>
        <v>99.95340343110128</v>
      </c>
      <c r="L242" s="386"/>
    </row>
    <row r="243" spans="2:12" ht="15" customHeight="1">
      <c r="B243" s="456"/>
      <c r="C243" s="456"/>
      <c r="D243" s="378"/>
      <c r="E243" s="378">
        <v>4110</v>
      </c>
      <c r="F243" s="457" t="s">
        <v>210</v>
      </c>
      <c r="G243" s="457"/>
      <c r="H243" s="398">
        <v>42510</v>
      </c>
      <c r="I243" s="399">
        <v>42509.37</v>
      </c>
      <c r="J243" s="397">
        <f t="shared" si="3"/>
        <v>99.99851799576571</v>
      </c>
      <c r="L243" s="386"/>
    </row>
    <row r="244" spans="2:12" ht="15" customHeight="1">
      <c r="B244" s="456"/>
      <c r="C244" s="456"/>
      <c r="D244" s="378"/>
      <c r="E244" s="378">
        <v>4120</v>
      </c>
      <c r="F244" s="457" t="s">
        <v>222</v>
      </c>
      <c r="G244" s="457"/>
      <c r="H244" s="398">
        <v>6170</v>
      </c>
      <c r="I244" s="399">
        <v>6167.16</v>
      </c>
      <c r="J244" s="397">
        <f t="shared" si="3"/>
        <v>99.95397082658023</v>
      </c>
      <c r="L244" s="386"/>
    </row>
    <row r="245" spans="2:12" ht="15" customHeight="1">
      <c r="B245" s="456"/>
      <c r="C245" s="456"/>
      <c r="D245" s="378"/>
      <c r="E245" s="378">
        <v>4210</v>
      </c>
      <c r="F245" s="457" t="s">
        <v>219</v>
      </c>
      <c r="G245" s="457"/>
      <c r="H245" s="398">
        <v>16213</v>
      </c>
      <c r="I245" s="399">
        <v>16212.14</v>
      </c>
      <c r="J245" s="397">
        <f t="shared" si="3"/>
        <v>99.99469561463023</v>
      </c>
      <c r="L245" s="386"/>
    </row>
    <row r="246" spans="2:12" ht="15" customHeight="1">
      <c r="B246" s="456"/>
      <c r="C246" s="456"/>
      <c r="D246" s="378"/>
      <c r="E246" s="378">
        <v>4260</v>
      </c>
      <c r="F246" s="457" t="s">
        <v>247</v>
      </c>
      <c r="G246" s="457"/>
      <c r="H246" s="398">
        <v>2316</v>
      </c>
      <c r="I246" s="399">
        <v>2310.8</v>
      </c>
      <c r="J246" s="397">
        <f t="shared" si="3"/>
        <v>99.77547495682212</v>
      </c>
      <c r="L246" s="386"/>
    </row>
    <row r="247" spans="2:12" ht="15" customHeight="1">
      <c r="B247" s="456"/>
      <c r="C247" s="456"/>
      <c r="D247" s="378"/>
      <c r="E247" s="378">
        <v>4270</v>
      </c>
      <c r="F247" s="457" t="s">
        <v>220</v>
      </c>
      <c r="G247" s="457"/>
      <c r="H247" s="398">
        <v>1160</v>
      </c>
      <c r="I247" s="399">
        <v>1159.7</v>
      </c>
      <c r="J247" s="397">
        <f t="shared" si="3"/>
        <v>99.97413793103449</v>
      </c>
      <c r="L247" s="386"/>
    </row>
    <row r="248" spans="2:12" ht="15" customHeight="1">
      <c r="B248" s="456"/>
      <c r="C248" s="456"/>
      <c r="D248" s="378"/>
      <c r="E248" s="378">
        <v>4280</v>
      </c>
      <c r="F248" s="457" t="s">
        <v>248</v>
      </c>
      <c r="G248" s="457"/>
      <c r="H248" s="398">
        <v>300</v>
      </c>
      <c r="I248" s="399">
        <v>300</v>
      </c>
      <c r="J248" s="397">
        <f t="shared" si="3"/>
        <v>100</v>
      </c>
      <c r="L248" s="386"/>
    </row>
    <row r="249" spans="2:12" ht="15" customHeight="1">
      <c r="B249" s="456"/>
      <c r="C249" s="456"/>
      <c r="D249" s="378"/>
      <c r="E249" s="378">
        <v>4300</v>
      </c>
      <c r="F249" s="457" t="s">
        <v>214</v>
      </c>
      <c r="G249" s="457"/>
      <c r="H249" s="398">
        <v>12965</v>
      </c>
      <c r="I249" s="399">
        <v>12964.01</v>
      </c>
      <c r="J249" s="397">
        <f t="shared" si="3"/>
        <v>99.99236405707674</v>
      </c>
      <c r="L249" s="386"/>
    </row>
    <row r="250" spans="2:12" ht="15" customHeight="1">
      <c r="B250" s="456"/>
      <c r="C250" s="456"/>
      <c r="D250" s="378"/>
      <c r="E250" s="378">
        <v>4350</v>
      </c>
      <c r="F250" s="457" t="s">
        <v>249</v>
      </c>
      <c r="G250" s="457"/>
      <c r="H250" s="398">
        <v>900</v>
      </c>
      <c r="I250" s="399">
        <v>739.15</v>
      </c>
      <c r="J250" s="397">
        <f t="shared" si="3"/>
        <v>82.12777777777778</v>
      </c>
      <c r="L250" s="386"/>
    </row>
    <row r="251" spans="2:12" ht="26.25" customHeight="1">
      <c r="B251" s="456"/>
      <c r="C251" s="456"/>
      <c r="D251" s="378"/>
      <c r="E251" s="378">
        <v>4370</v>
      </c>
      <c r="F251" s="457" t="s">
        <v>251</v>
      </c>
      <c r="G251" s="457"/>
      <c r="H251" s="398">
        <v>1938</v>
      </c>
      <c r="I251" s="399">
        <v>1937.75</v>
      </c>
      <c r="J251" s="397">
        <f t="shared" si="3"/>
        <v>99.98710010319918</v>
      </c>
      <c r="L251" s="386"/>
    </row>
    <row r="252" spans="2:12" ht="15" customHeight="1">
      <c r="B252" s="456"/>
      <c r="C252" s="456"/>
      <c r="D252" s="378"/>
      <c r="E252" s="378">
        <v>4410</v>
      </c>
      <c r="F252" s="457" t="s">
        <v>253</v>
      </c>
      <c r="G252" s="457"/>
      <c r="H252" s="398">
        <v>1270</v>
      </c>
      <c r="I252" s="399">
        <v>1190.18</v>
      </c>
      <c r="J252" s="397">
        <f t="shared" si="3"/>
        <v>93.71496062992126</v>
      </c>
      <c r="L252" s="386"/>
    </row>
    <row r="253" spans="2:12" ht="19.5" customHeight="1">
      <c r="B253" s="456"/>
      <c r="C253" s="456"/>
      <c r="D253" s="378"/>
      <c r="E253" s="378">
        <v>4440</v>
      </c>
      <c r="F253" s="457" t="s">
        <v>256</v>
      </c>
      <c r="G253" s="457"/>
      <c r="H253" s="398">
        <v>5688</v>
      </c>
      <c r="I253" s="399">
        <v>5688</v>
      </c>
      <c r="J253" s="397">
        <f t="shared" si="3"/>
        <v>100</v>
      </c>
      <c r="L253" s="386"/>
    </row>
    <row r="254" spans="2:12" ht="19.5" customHeight="1">
      <c r="B254" s="456"/>
      <c r="C254" s="456"/>
      <c r="D254" s="378"/>
      <c r="E254" s="378">
        <v>4700</v>
      </c>
      <c r="F254" s="457" t="s">
        <v>258</v>
      </c>
      <c r="G254" s="457"/>
      <c r="H254" s="398">
        <v>1500</v>
      </c>
      <c r="I254" s="399">
        <v>1290</v>
      </c>
      <c r="J254" s="397">
        <f t="shared" si="3"/>
        <v>86</v>
      </c>
      <c r="L254" s="386"/>
    </row>
    <row r="255" spans="2:12" ht="15" customHeight="1">
      <c r="B255" s="456"/>
      <c r="C255" s="456"/>
      <c r="D255" s="350">
        <v>80146</v>
      </c>
      <c r="E255" s="350"/>
      <c r="F255" s="460" t="s">
        <v>366</v>
      </c>
      <c r="G255" s="460"/>
      <c r="H255" s="403">
        <v>17944</v>
      </c>
      <c r="I255" s="404">
        <f>SUM(I256:I258)</f>
        <v>17934.51</v>
      </c>
      <c r="J255" s="406">
        <f t="shared" si="3"/>
        <v>99.94711324119481</v>
      </c>
      <c r="L255" s="386"/>
    </row>
    <row r="256" spans="2:12" ht="15" customHeight="1">
      <c r="B256" s="456"/>
      <c r="C256" s="456"/>
      <c r="D256" s="378"/>
      <c r="E256" s="378">
        <v>4300</v>
      </c>
      <c r="F256" s="457" t="s">
        <v>214</v>
      </c>
      <c r="G256" s="457"/>
      <c r="H256" s="398">
        <v>7668</v>
      </c>
      <c r="I256" s="399">
        <v>7667.61</v>
      </c>
      <c r="J256" s="397">
        <f t="shared" si="3"/>
        <v>99.99491392801252</v>
      </c>
      <c r="L256" s="386"/>
    </row>
    <row r="257" spans="2:12" ht="15" customHeight="1">
      <c r="B257" s="456"/>
      <c r="C257" s="456"/>
      <c r="D257" s="378"/>
      <c r="E257" s="378">
        <v>4410</v>
      </c>
      <c r="F257" s="457" t="s">
        <v>253</v>
      </c>
      <c r="G257" s="457"/>
      <c r="H257" s="398">
        <v>8065</v>
      </c>
      <c r="I257" s="399">
        <v>8059.63</v>
      </c>
      <c r="J257" s="397">
        <f t="shared" si="3"/>
        <v>99.93341599504029</v>
      </c>
      <c r="L257" s="386"/>
    </row>
    <row r="258" spans="2:12" ht="19.5" customHeight="1">
      <c r="B258" s="456"/>
      <c r="C258" s="456"/>
      <c r="D258" s="378"/>
      <c r="E258" s="378">
        <v>4700</v>
      </c>
      <c r="F258" s="457" t="s">
        <v>258</v>
      </c>
      <c r="G258" s="457"/>
      <c r="H258" s="398">
        <v>2211</v>
      </c>
      <c r="I258" s="399">
        <v>2207.27</v>
      </c>
      <c r="J258" s="397">
        <f t="shared" si="3"/>
        <v>99.83129805517865</v>
      </c>
      <c r="L258" s="386"/>
    </row>
    <row r="259" spans="2:12" ht="15" customHeight="1">
      <c r="B259" s="456"/>
      <c r="C259" s="456"/>
      <c r="D259" s="350">
        <v>80195</v>
      </c>
      <c r="E259" s="350"/>
      <c r="F259" s="460" t="s">
        <v>327</v>
      </c>
      <c r="G259" s="460"/>
      <c r="H259" s="403">
        <v>2100</v>
      </c>
      <c r="I259" s="404">
        <v>0</v>
      </c>
      <c r="J259" s="406">
        <f t="shared" si="3"/>
        <v>0</v>
      </c>
      <c r="L259" s="386"/>
    </row>
    <row r="260" spans="2:12" ht="15" customHeight="1">
      <c r="B260" s="456"/>
      <c r="C260" s="456"/>
      <c r="D260" s="378"/>
      <c r="E260" s="378">
        <v>3030</v>
      </c>
      <c r="F260" s="457" t="s">
        <v>238</v>
      </c>
      <c r="G260" s="457"/>
      <c r="H260" s="398">
        <v>2100</v>
      </c>
      <c r="I260" s="399">
        <v>0</v>
      </c>
      <c r="J260" s="397">
        <f t="shared" si="3"/>
        <v>0</v>
      </c>
      <c r="L260" s="386"/>
    </row>
    <row r="261" spans="2:12" ht="15" customHeight="1">
      <c r="B261" s="449">
        <v>851</v>
      </c>
      <c r="C261" s="449"/>
      <c r="D261" s="350"/>
      <c r="E261" s="350"/>
      <c r="F261" s="460" t="s">
        <v>367</v>
      </c>
      <c r="G261" s="460"/>
      <c r="H261" s="403">
        <v>80015.4</v>
      </c>
      <c r="I261" s="404">
        <v>80015.4</v>
      </c>
      <c r="J261" s="406">
        <f t="shared" si="3"/>
        <v>100</v>
      </c>
      <c r="L261" s="386"/>
    </row>
    <row r="262" spans="2:12" ht="15" customHeight="1">
      <c r="B262" s="461"/>
      <c r="C262" s="461"/>
      <c r="D262" s="350">
        <v>85153</v>
      </c>
      <c r="E262" s="350"/>
      <c r="F262" s="460" t="s">
        <v>468</v>
      </c>
      <c r="G262" s="460"/>
      <c r="H262" s="403">
        <v>950.94</v>
      </c>
      <c r="I262" s="404">
        <v>950.94</v>
      </c>
      <c r="J262" s="406">
        <f t="shared" si="3"/>
        <v>100</v>
      </c>
      <c r="L262" s="386"/>
    </row>
    <row r="263" spans="2:12" ht="15" customHeight="1">
      <c r="B263" s="456"/>
      <c r="C263" s="456"/>
      <c r="D263" s="378"/>
      <c r="E263" s="378">
        <v>4210</v>
      </c>
      <c r="F263" s="457" t="s">
        <v>219</v>
      </c>
      <c r="G263" s="457"/>
      <c r="H263" s="398">
        <v>950.94</v>
      </c>
      <c r="I263" s="399">
        <v>950.94</v>
      </c>
      <c r="J263" s="397">
        <f aca="true" t="shared" si="4" ref="J263:J326">I263/H263*100</f>
        <v>100</v>
      </c>
      <c r="L263" s="386"/>
    </row>
    <row r="264" spans="2:12" ht="15" customHeight="1">
      <c r="B264" s="456"/>
      <c r="C264" s="456"/>
      <c r="D264" s="350">
        <v>85154</v>
      </c>
      <c r="E264" s="350"/>
      <c r="F264" s="460" t="s">
        <v>274</v>
      </c>
      <c r="G264" s="460"/>
      <c r="H264" s="403">
        <v>79064.46</v>
      </c>
      <c r="I264" s="404">
        <f>SUM(I265:I274)</f>
        <v>79064.46</v>
      </c>
      <c r="J264" s="406">
        <f t="shared" si="4"/>
        <v>100</v>
      </c>
      <c r="L264" s="386"/>
    </row>
    <row r="265" spans="2:12" ht="15" customHeight="1">
      <c r="B265" s="456"/>
      <c r="C265" s="456"/>
      <c r="D265" s="378"/>
      <c r="E265" s="378">
        <v>4110</v>
      </c>
      <c r="F265" s="457" t="s">
        <v>210</v>
      </c>
      <c r="G265" s="457"/>
      <c r="H265" s="398">
        <v>1421.01</v>
      </c>
      <c r="I265" s="399">
        <v>1421.01</v>
      </c>
      <c r="J265" s="397">
        <f t="shared" si="4"/>
        <v>100</v>
      </c>
      <c r="L265" s="386"/>
    </row>
    <row r="266" spans="2:12" ht="15" customHeight="1">
      <c r="B266" s="456"/>
      <c r="C266" s="456"/>
      <c r="D266" s="378"/>
      <c r="E266" s="378">
        <v>4120</v>
      </c>
      <c r="F266" s="457" t="s">
        <v>222</v>
      </c>
      <c r="G266" s="457"/>
      <c r="H266" s="398">
        <v>186.97</v>
      </c>
      <c r="I266" s="399">
        <v>186.97</v>
      </c>
      <c r="J266" s="397">
        <f t="shared" si="4"/>
        <v>100</v>
      </c>
      <c r="L266" s="386"/>
    </row>
    <row r="267" spans="2:12" ht="15" customHeight="1">
      <c r="B267" s="456"/>
      <c r="C267" s="456"/>
      <c r="D267" s="378"/>
      <c r="E267" s="378">
        <v>4170</v>
      </c>
      <c r="F267" s="457" t="s">
        <v>212</v>
      </c>
      <c r="G267" s="457"/>
      <c r="H267" s="398">
        <v>44037.87</v>
      </c>
      <c r="I267" s="399">
        <v>44037.87</v>
      </c>
      <c r="J267" s="397">
        <f t="shared" si="4"/>
        <v>100</v>
      </c>
      <c r="L267" s="386"/>
    </row>
    <row r="268" spans="2:12" ht="15" customHeight="1">
      <c r="B268" s="456"/>
      <c r="C268" s="456"/>
      <c r="D268" s="378"/>
      <c r="E268" s="378">
        <v>4210</v>
      </c>
      <c r="F268" s="457" t="s">
        <v>219</v>
      </c>
      <c r="G268" s="457"/>
      <c r="H268" s="398">
        <v>10603.47</v>
      </c>
      <c r="I268" s="399">
        <v>10603.47</v>
      </c>
      <c r="J268" s="397">
        <f t="shared" si="4"/>
        <v>100</v>
      </c>
      <c r="L268" s="386"/>
    </row>
    <row r="269" spans="2:12" ht="15" customHeight="1">
      <c r="B269" s="456"/>
      <c r="C269" s="456"/>
      <c r="D269" s="378"/>
      <c r="E269" s="378">
        <v>4220</v>
      </c>
      <c r="F269" s="457" t="s">
        <v>269</v>
      </c>
      <c r="G269" s="457"/>
      <c r="H269" s="398">
        <v>11253.54</v>
      </c>
      <c r="I269" s="399">
        <v>11253.54</v>
      </c>
      <c r="J269" s="397">
        <f t="shared" si="4"/>
        <v>100</v>
      </c>
      <c r="L269" s="386"/>
    </row>
    <row r="270" spans="2:12" ht="19.5" customHeight="1">
      <c r="B270" s="456"/>
      <c r="C270" s="456"/>
      <c r="D270" s="378"/>
      <c r="E270" s="378">
        <v>4240</v>
      </c>
      <c r="F270" s="457" t="s">
        <v>245</v>
      </c>
      <c r="G270" s="457"/>
      <c r="H270" s="398">
        <v>194.15</v>
      </c>
      <c r="I270" s="399">
        <v>194.15</v>
      </c>
      <c r="J270" s="397">
        <f t="shared" si="4"/>
        <v>100</v>
      </c>
      <c r="L270" s="386"/>
    </row>
    <row r="271" spans="2:12" ht="15" customHeight="1">
      <c r="B271" s="456"/>
      <c r="C271" s="456"/>
      <c r="D271" s="378"/>
      <c r="E271" s="378">
        <v>4260</v>
      </c>
      <c r="F271" s="457" t="s">
        <v>247</v>
      </c>
      <c r="G271" s="457"/>
      <c r="H271" s="398">
        <v>1330.75</v>
      </c>
      <c r="I271" s="399">
        <v>1330.75</v>
      </c>
      <c r="J271" s="397">
        <f t="shared" si="4"/>
        <v>100</v>
      </c>
      <c r="L271" s="386"/>
    </row>
    <row r="272" spans="2:12" ht="15" customHeight="1">
      <c r="B272" s="456"/>
      <c r="C272" s="456"/>
      <c r="D272" s="378"/>
      <c r="E272" s="378">
        <v>4300</v>
      </c>
      <c r="F272" s="457" t="s">
        <v>214</v>
      </c>
      <c r="G272" s="457"/>
      <c r="H272" s="398">
        <v>9310</v>
      </c>
      <c r="I272" s="399">
        <v>9310</v>
      </c>
      <c r="J272" s="397">
        <f t="shared" si="4"/>
        <v>100</v>
      </c>
      <c r="L272" s="386"/>
    </row>
    <row r="273" spans="2:12" ht="15" customHeight="1">
      <c r="B273" s="456"/>
      <c r="C273" s="456"/>
      <c r="D273" s="378"/>
      <c r="E273" s="378">
        <v>4430</v>
      </c>
      <c r="F273" s="457" t="s">
        <v>216</v>
      </c>
      <c r="G273" s="457"/>
      <c r="H273" s="398">
        <v>560</v>
      </c>
      <c r="I273" s="399">
        <v>560</v>
      </c>
      <c r="J273" s="397">
        <f t="shared" si="4"/>
        <v>100</v>
      </c>
      <c r="L273" s="386"/>
    </row>
    <row r="274" spans="2:12" ht="19.5" customHeight="1">
      <c r="B274" s="456"/>
      <c r="C274" s="456"/>
      <c r="D274" s="378"/>
      <c r="E274" s="378">
        <v>4700</v>
      </c>
      <c r="F274" s="457" t="s">
        <v>258</v>
      </c>
      <c r="G274" s="457"/>
      <c r="H274" s="398">
        <v>166.7</v>
      </c>
      <c r="I274" s="399">
        <v>166.7</v>
      </c>
      <c r="J274" s="397">
        <f t="shared" si="4"/>
        <v>100</v>
      </c>
      <c r="L274" s="386"/>
    </row>
    <row r="275" spans="2:12" ht="15" customHeight="1">
      <c r="B275" s="449">
        <v>852</v>
      </c>
      <c r="C275" s="449"/>
      <c r="D275" s="350"/>
      <c r="E275" s="350"/>
      <c r="F275" s="460" t="s">
        <v>444</v>
      </c>
      <c r="G275" s="460"/>
      <c r="H275" s="403">
        <v>3784694.87</v>
      </c>
      <c r="I275" s="404">
        <v>3580244.11</v>
      </c>
      <c r="J275" s="406">
        <f t="shared" si="4"/>
        <v>94.59795922729167</v>
      </c>
      <c r="L275" s="386"/>
    </row>
    <row r="276" spans="2:12" ht="15" customHeight="1">
      <c r="B276" s="461"/>
      <c r="C276" s="461"/>
      <c r="D276" s="350">
        <v>85204</v>
      </c>
      <c r="E276" s="350"/>
      <c r="F276" s="460" t="s">
        <v>200</v>
      </c>
      <c r="G276" s="460"/>
      <c r="H276" s="403">
        <v>5000</v>
      </c>
      <c r="I276" s="404">
        <v>780.1</v>
      </c>
      <c r="J276" s="406">
        <f t="shared" si="4"/>
        <v>15.601999999999999</v>
      </c>
      <c r="L276" s="386"/>
    </row>
    <row r="277" spans="2:12" ht="26.25" customHeight="1">
      <c r="B277" s="456"/>
      <c r="C277" s="456"/>
      <c r="D277" s="378"/>
      <c r="E277" s="378">
        <v>4330</v>
      </c>
      <c r="F277" s="457" t="s">
        <v>280</v>
      </c>
      <c r="G277" s="457"/>
      <c r="H277" s="398">
        <v>5000</v>
      </c>
      <c r="I277" s="399">
        <v>780.1</v>
      </c>
      <c r="J277" s="397">
        <f t="shared" si="4"/>
        <v>15.601999999999999</v>
      </c>
      <c r="L277" s="386"/>
    </row>
    <row r="278" spans="2:12" ht="15" customHeight="1">
      <c r="B278" s="456"/>
      <c r="C278" s="456"/>
      <c r="D278" s="350">
        <v>85206</v>
      </c>
      <c r="E278" s="350"/>
      <c r="F278" s="460" t="s">
        <v>120</v>
      </c>
      <c r="G278" s="460"/>
      <c r="H278" s="403">
        <v>8896.12</v>
      </c>
      <c r="I278" s="404">
        <f>SUM(I279:I280)</f>
        <v>8896.12</v>
      </c>
      <c r="J278" s="406">
        <f t="shared" si="4"/>
        <v>100</v>
      </c>
      <c r="L278" s="386"/>
    </row>
    <row r="279" spans="2:12" ht="15" customHeight="1">
      <c r="B279" s="456"/>
      <c r="C279" s="456"/>
      <c r="D279" s="378"/>
      <c r="E279" s="378">
        <v>4110</v>
      </c>
      <c r="F279" s="457" t="s">
        <v>210</v>
      </c>
      <c r="G279" s="457"/>
      <c r="H279" s="398">
        <v>916.12</v>
      </c>
      <c r="I279" s="399">
        <v>916.12</v>
      </c>
      <c r="J279" s="397">
        <f t="shared" si="4"/>
        <v>100</v>
      </c>
      <c r="L279" s="386"/>
    </row>
    <row r="280" spans="2:12" ht="12" customHeight="1">
      <c r="B280" s="456"/>
      <c r="C280" s="456"/>
      <c r="D280" s="378"/>
      <c r="E280" s="378">
        <v>4170</v>
      </c>
      <c r="F280" s="457" t="s">
        <v>212</v>
      </c>
      <c r="G280" s="457"/>
      <c r="H280" s="398">
        <v>7980</v>
      </c>
      <c r="I280" s="399">
        <v>7980</v>
      </c>
      <c r="J280" s="397">
        <f t="shared" si="4"/>
        <v>100</v>
      </c>
      <c r="L280" s="386"/>
    </row>
    <row r="281" spans="2:12" ht="36" customHeight="1">
      <c r="B281" s="456"/>
      <c r="C281" s="456"/>
      <c r="D281" s="350">
        <v>85212</v>
      </c>
      <c r="E281" s="350"/>
      <c r="F281" s="460" t="s">
        <v>640</v>
      </c>
      <c r="G281" s="460"/>
      <c r="H281" s="403">
        <v>2110000</v>
      </c>
      <c r="I281" s="404">
        <f>SUM(I282:I295)</f>
        <v>2089233.9700000002</v>
      </c>
      <c r="J281" s="406">
        <f t="shared" si="4"/>
        <v>99.01582796208532</v>
      </c>
      <c r="L281" s="386"/>
    </row>
    <row r="282" spans="2:12" ht="15" customHeight="1">
      <c r="B282" s="456"/>
      <c r="C282" s="456"/>
      <c r="D282" s="378"/>
      <c r="E282" s="378">
        <v>3110</v>
      </c>
      <c r="F282" s="457" t="s">
        <v>276</v>
      </c>
      <c r="G282" s="457"/>
      <c r="H282" s="398">
        <v>1962818.03</v>
      </c>
      <c r="I282" s="399">
        <v>1942052</v>
      </c>
      <c r="J282" s="397">
        <f t="shared" si="4"/>
        <v>98.94202979172756</v>
      </c>
      <c r="L282" s="386"/>
    </row>
    <row r="283" spans="2:12" ht="15" customHeight="1">
      <c r="B283" s="456"/>
      <c r="C283" s="456"/>
      <c r="D283" s="378"/>
      <c r="E283" s="378">
        <v>4010</v>
      </c>
      <c r="F283" s="457" t="s">
        <v>228</v>
      </c>
      <c r="G283" s="457"/>
      <c r="H283" s="398">
        <v>31275.22</v>
      </c>
      <c r="I283" s="399">
        <v>31275.22</v>
      </c>
      <c r="J283" s="397">
        <f t="shared" si="4"/>
        <v>100</v>
      </c>
      <c r="L283" s="386"/>
    </row>
    <row r="284" spans="2:12" ht="15" customHeight="1">
      <c r="B284" s="456"/>
      <c r="C284" s="456"/>
      <c r="D284" s="378"/>
      <c r="E284" s="378">
        <v>4040</v>
      </c>
      <c r="F284" s="457" t="s">
        <v>243</v>
      </c>
      <c r="G284" s="457"/>
      <c r="H284" s="398">
        <v>2630.45</v>
      </c>
      <c r="I284" s="399">
        <v>2630.45</v>
      </c>
      <c r="J284" s="397">
        <f t="shared" si="4"/>
        <v>100</v>
      </c>
      <c r="L284" s="386"/>
    </row>
    <row r="285" spans="2:12" ht="15" customHeight="1">
      <c r="B285" s="456"/>
      <c r="C285" s="456"/>
      <c r="D285" s="378"/>
      <c r="E285" s="378">
        <v>4110</v>
      </c>
      <c r="F285" s="457" t="s">
        <v>210</v>
      </c>
      <c r="G285" s="457"/>
      <c r="H285" s="398">
        <v>89410.86</v>
      </c>
      <c r="I285" s="399">
        <v>89410.86</v>
      </c>
      <c r="J285" s="397">
        <f t="shared" si="4"/>
        <v>100</v>
      </c>
      <c r="L285" s="386"/>
    </row>
    <row r="286" spans="2:12" ht="15" customHeight="1">
      <c r="B286" s="456"/>
      <c r="C286" s="456"/>
      <c r="D286" s="378"/>
      <c r="E286" s="378">
        <v>4120</v>
      </c>
      <c r="F286" s="457" t="s">
        <v>222</v>
      </c>
      <c r="G286" s="457"/>
      <c r="H286" s="398">
        <v>794.07</v>
      </c>
      <c r="I286" s="399">
        <v>794.07</v>
      </c>
      <c r="J286" s="397">
        <f t="shared" si="4"/>
        <v>100</v>
      </c>
      <c r="L286" s="386"/>
    </row>
    <row r="287" spans="2:12" ht="15" customHeight="1">
      <c r="B287" s="456"/>
      <c r="C287" s="456"/>
      <c r="D287" s="378"/>
      <c r="E287" s="378">
        <v>4170</v>
      </c>
      <c r="F287" s="457" t="s">
        <v>212</v>
      </c>
      <c r="G287" s="457"/>
      <c r="H287" s="398">
        <v>1500</v>
      </c>
      <c r="I287" s="399">
        <v>1500</v>
      </c>
      <c r="J287" s="397">
        <f t="shared" si="4"/>
        <v>100</v>
      </c>
      <c r="L287" s="386"/>
    </row>
    <row r="288" spans="2:12" ht="15" customHeight="1">
      <c r="B288" s="456"/>
      <c r="C288" s="456"/>
      <c r="D288" s="378"/>
      <c r="E288" s="378">
        <v>4210</v>
      </c>
      <c r="F288" s="457" t="s">
        <v>219</v>
      </c>
      <c r="G288" s="457"/>
      <c r="H288" s="398">
        <v>7874.5</v>
      </c>
      <c r="I288" s="399">
        <v>7874.5</v>
      </c>
      <c r="J288" s="397">
        <f t="shared" si="4"/>
        <v>100</v>
      </c>
      <c r="L288" s="386"/>
    </row>
    <row r="289" spans="2:12" ht="15" customHeight="1">
      <c r="B289" s="456"/>
      <c r="C289" s="456"/>
      <c r="D289" s="378"/>
      <c r="E289" s="378">
        <v>4260</v>
      </c>
      <c r="F289" s="457" t="s">
        <v>247</v>
      </c>
      <c r="G289" s="457"/>
      <c r="H289" s="398">
        <v>500</v>
      </c>
      <c r="I289" s="399">
        <v>500</v>
      </c>
      <c r="J289" s="397">
        <f t="shared" si="4"/>
        <v>100</v>
      </c>
      <c r="L289" s="386"/>
    </row>
    <row r="290" spans="2:12" ht="15" customHeight="1">
      <c r="B290" s="456"/>
      <c r="C290" s="456"/>
      <c r="D290" s="378"/>
      <c r="E290" s="378">
        <v>4300</v>
      </c>
      <c r="F290" s="457" t="s">
        <v>214</v>
      </c>
      <c r="G290" s="457"/>
      <c r="H290" s="398">
        <v>8027.43</v>
      </c>
      <c r="I290" s="399">
        <v>8027.43</v>
      </c>
      <c r="J290" s="397">
        <f t="shared" si="4"/>
        <v>100</v>
      </c>
      <c r="L290" s="386"/>
    </row>
    <row r="291" spans="2:12" ht="26.25" customHeight="1">
      <c r="B291" s="456"/>
      <c r="C291" s="456"/>
      <c r="D291" s="378"/>
      <c r="E291" s="378">
        <v>4370</v>
      </c>
      <c r="F291" s="457" t="s">
        <v>251</v>
      </c>
      <c r="G291" s="457"/>
      <c r="H291" s="398">
        <v>800</v>
      </c>
      <c r="I291" s="399">
        <v>800</v>
      </c>
      <c r="J291" s="397">
        <f t="shared" si="4"/>
        <v>100</v>
      </c>
      <c r="L291" s="386"/>
    </row>
    <row r="292" spans="2:12" ht="15" customHeight="1">
      <c r="B292" s="456"/>
      <c r="C292" s="456"/>
      <c r="D292" s="378"/>
      <c r="E292" s="378">
        <v>4410</v>
      </c>
      <c r="F292" s="457" t="s">
        <v>253</v>
      </c>
      <c r="G292" s="457"/>
      <c r="H292" s="398">
        <v>174.6</v>
      </c>
      <c r="I292" s="399">
        <v>174.6</v>
      </c>
      <c r="J292" s="397">
        <f t="shared" si="4"/>
        <v>100</v>
      </c>
      <c r="L292" s="386"/>
    </row>
    <row r="293" spans="2:12" ht="19.5" customHeight="1">
      <c r="B293" s="456"/>
      <c r="C293" s="456"/>
      <c r="D293" s="378"/>
      <c r="E293" s="378">
        <v>4440</v>
      </c>
      <c r="F293" s="457" t="s">
        <v>256</v>
      </c>
      <c r="G293" s="457"/>
      <c r="H293" s="398">
        <v>2187.86</v>
      </c>
      <c r="I293" s="399">
        <v>2187.86</v>
      </c>
      <c r="J293" s="397">
        <f t="shared" si="4"/>
        <v>100</v>
      </c>
      <c r="L293" s="386"/>
    </row>
    <row r="294" spans="2:12" ht="15" customHeight="1">
      <c r="B294" s="456"/>
      <c r="C294" s="456"/>
      <c r="D294" s="378"/>
      <c r="E294" s="378">
        <v>4610</v>
      </c>
      <c r="F294" s="457" t="s">
        <v>225</v>
      </c>
      <c r="G294" s="457"/>
      <c r="H294" s="398">
        <v>966.98</v>
      </c>
      <c r="I294" s="399">
        <v>966.98</v>
      </c>
      <c r="J294" s="397">
        <f t="shared" si="4"/>
        <v>100</v>
      </c>
      <c r="L294" s="386"/>
    </row>
    <row r="295" spans="2:12" ht="19.5" customHeight="1">
      <c r="B295" s="456"/>
      <c r="C295" s="456"/>
      <c r="D295" s="378"/>
      <c r="E295" s="378">
        <v>4700</v>
      </c>
      <c r="F295" s="457" t="s">
        <v>258</v>
      </c>
      <c r="G295" s="457"/>
      <c r="H295" s="398">
        <v>1040</v>
      </c>
      <c r="I295" s="399">
        <v>1040</v>
      </c>
      <c r="J295" s="397">
        <f t="shared" si="4"/>
        <v>100</v>
      </c>
      <c r="L295" s="386"/>
    </row>
    <row r="296" spans="2:12" ht="56.25" customHeight="1">
      <c r="B296" s="456"/>
      <c r="C296" s="456"/>
      <c r="D296" s="350">
        <v>85213</v>
      </c>
      <c r="E296" s="350"/>
      <c r="F296" s="460" t="s">
        <v>642</v>
      </c>
      <c r="G296" s="460"/>
      <c r="H296" s="403">
        <v>40253</v>
      </c>
      <c r="I296" s="404">
        <v>38242.82</v>
      </c>
      <c r="J296" s="406">
        <f t="shared" si="4"/>
        <v>95.00613618860706</v>
      </c>
      <c r="L296" s="386"/>
    </row>
    <row r="297" spans="2:12" ht="15" customHeight="1">
      <c r="B297" s="456"/>
      <c r="C297" s="456"/>
      <c r="D297" s="378"/>
      <c r="E297" s="378">
        <v>4130</v>
      </c>
      <c r="F297" s="457" t="s">
        <v>278</v>
      </c>
      <c r="G297" s="457"/>
      <c r="H297" s="398">
        <v>40253</v>
      </c>
      <c r="I297" s="399">
        <v>38242.82</v>
      </c>
      <c r="J297" s="397">
        <f t="shared" si="4"/>
        <v>95.00613618860706</v>
      </c>
      <c r="L297" s="386"/>
    </row>
    <row r="298" spans="2:12" ht="19.5" customHeight="1">
      <c r="B298" s="456"/>
      <c r="C298" s="456"/>
      <c r="D298" s="350">
        <v>85214</v>
      </c>
      <c r="E298" s="350"/>
      <c r="F298" s="460" t="s">
        <v>459</v>
      </c>
      <c r="G298" s="460"/>
      <c r="H298" s="403">
        <v>303424.8</v>
      </c>
      <c r="I298" s="404">
        <v>212050.84</v>
      </c>
      <c r="J298" s="406">
        <f t="shared" si="4"/>
        <v>69.88579707393727</v>
      </c>
      <c r="L298" s="386"/>
    </row>
    <row r="299" spans="2:12" ht="15" customHeight="1">
      <c r="B299" s="456"/>
      <c r="C299" s="456"/>
      <c r="D299" s="378"/>
      <c r="E299" s="378">
        <v>3110</v>
      </c>
      <c r="F299" s="457" t="s">
        <v>276</v>
      </c>
      <c r="G299" s="457"/>
      <c r="H299" s="398">
        <v>303424.8</v>
      </c>
      <c r="I299" s="399">
        <v>212050.84</v>
      </c>
      <c r="J299" s="397">
        <f t="shared" si="4"/>
        <v>69.88579707393727</v>
      </c>
      <c r="L299" s="386"/>
    </row>
    <row r="300" spans="2:12" ht="15" customHeight="1">
      <c r="B300" s="456"/>
      <c r="C300" s="456"/>
      <c r="D300" s="350">
        <v>85215</v>
      </c>
      <c r="E300" s="350"/>
      <c r="F300" s="460" t="s">
        <v>279</v>
      </c>
      <c r="G300" s="460"/>
      <c r="H300" s="403">
        <v>109500</v>
      </c>
      <c r="I300" s="404">
        <v>109494.64</v>
      </c>
      <c r="J300" s="406">
        <f t="shared" si="4"/>
        <v>99.99510502283105</v>
      </c>
      <c r="L300" s="386"/>
    </row>
    <row r="301" spans="2:12" ht="15" customHeight="1">
      <c r="B301" s="456"/>
      <c r="C301" s="456"/>
      <c r="D301" s="378"/>
      <c r="E301" s="378">
        <v>3110</v>
      </c>
      <c r="F301" s="457" t="s">
        <v>276</v>
      </c>
      <c r="G301" s="457"/>
      <c r="H301" s="398">
        <v>109500</v>
      </c>
      <c r="I301" s="399">
        <v>109494.64</v>
      </c>
      <c r="J301" s="397">
        <f t="shared" si="4"/>
        <v>99.99510502283105</v>
      </c>
      <c r="L301" s="386"/>
    </row>
    <row r="302" spans="2:12" ht="15" customHeight="1">
      <c r="B302" s="456"/>
      <c r="C302" s="456"/>
      <c r="D302" s="350">
        <v>85216</v>
      </c>
      <c r="E302" s="350"/>
      <c r="F302" s="460" t="s">
        <v>644</v>
      </c>
      <c r="G302" s="460"/>
      <c r="H302" s="403">
        <v>284152</v>
      </c>
      <c r="I302" s="404">
        <v>274478.55</v>
      </c>
      <c r="J302" s="406">
        <f t="shared" si="4"/>
        <v>96.59567766547481</v>
      </c>
      <c r="L302" s="386"/>
    </row>
    <row r="303" spans="2:12" ht="15" customHeight="1">
      <c r="B303" s="456"/>
      <c r="C303" s="456"/>
      <c r="D303" s="378"/>
      <c r="E303" s="378">
        <v>3110</v>
      </c>
      <c r="F303" s="457" t="s">
        <v>276</v>
      </c>
      <c r="G303" s="457"/>
      <c r="H303" s="398">
        <v>284152</v>
      </c>
      <c r="I303" s="399">
        <v>274478.55</v>
      </c>
      <c r="J303" s="397">
        <f t="shared" si="4"/>
        <v>96.59567766547481</v>
      </c>
      <c r="L303" s="386"/>
    </row>
    <row r="304" spans="2:15" ht="15" customHeight="1">
      <c r="B304" s="456"/>
      <c r="C304" s="456"/>
      <c r="D304" s="350">
        <v>85219</v>
      </c>
      <c r="E304" s="350"/>
      <c r="F304" s="460" t="s">
        <v>368</v>
      </c>
      <c r="G304" s="460"/>
      <c r="H304" s="403">
        <v>742904.88</v>
      </c>
      <c r="I304" s="404">
        <f>SUM(I305:I322)</f>
        <v>666598.2700000001</v>
      </c>
      <c r="J304" s="406">
        <f t="shared" si="4"/>
        <v>89.72861640106606</v>
      </c>
      <c r="L304" s="386"/>
      <c r="O304" s="395"/>
    </row>
    <row r="305" spans="2:12" ht="15" customHeight="1">
      <c r="B305" s="456"/>
      <c r="C305" s="456"/>
      <c r="D305" s="378"/>
      <c r="E305" s="378">
        <v>3020</v>
      </c>
      <c r="F305" s="457" t="s">
        <v>241</v>
      </c>
      <c r="G305" s="457"/>
      <c r="H305" s="398">
        <v>3720</v>
      </c>
      <c r="I305" s="399">
        <v>3399.85</v>
      </c>
      <c r="J305" s="397">
        <f t="shared" si="4"/>
        <v>91.39381720430107</v>
      </c>
      <c r="L305" s="386"/>
    </row>
    <row r="306" spans="2:12" ht="15" customHeight="1">
      <c r="B306" s="456"/>
      <c r="C306" s="456"/>
      <c r="D306" s="378"/>
      <c r="E306" s="378">
        <v>4010</v>
      </c>
      <c r="F306" s="457" t="s">
        <v>228</v>
      </c>
      <c r="G306" s="457"/>
      <c r="H306" s="398">
        <v>311305.76</v>
      </c>
      <c r="I306" s="399">
        <v>280788.22</v>
      </c>
      <c r="J306" s="397">
        <f t="shared" si="4"/>
        <v>90.1969240787578</v>
      </c>
      <c r="L306" s="386"/>
    </row>
    <row r="307" spans="2:12" ht="15" customHeight="1">
      <c r="B307" s="456"/>
      <c r="C307" s="456"/>
      <c r="D307" s="378"/>
      <c r="E307" s="378">
        <v>4040</v>
      </c>
      <c r="F307" s="457" t="s">
        <v>243</v>
      </c>
      <c r="G307" s="457"/>
      <c r="H307" s="398">
        <v>19120.41</v>
      </c>
      <c r="I307" s="399">
        <v>19120.41</v>
      </c>
      <c r="J307" s="397">
        <f t="shared" si="4"/>
        <v>100</v>
      </c>
      <c r="L307" s="386"/>
    </row>
    <row r="308" spans="2:12" ht="15" customHeight="1">
      <c r="B308" s="456"/>
      <c r="C308" s="456"/>
      <c r="D308" s="378"/>
      <c r="E308" s="378">
        <v>4110</v>
      </c>
      <c r="F308" s="457" t="s">
        <v>210</v>
      </c>
      <c r="G308" s="457"/>
      <c r="H308" s="398">
        <v>57083.88</v>
      </c>
      <c r="I308" s="399">
        <v>48207.47</v>
      </c>
      <c r="J308" s="397">
        <f t="shared" si="4"/>
        <v>84.4502335860842</v>
      </c>
      <c r="L308" s="386"/>
    </row>
    <row r="309" spans="2:12" ht="15" customHeight="1">
      <c r="B309" s="456"/>
      <c r="C309" s="456"/>
      <c r="D309" s="378"/>
      <c r="E309" s="378">
        <v>4120</v>
      </c>
      <c r="F309" s="457" t="s">
        <v>222</v>
      </c>
      <c r="G309" s="457"/>
      <c r="H309" s="398">
        <v>9000</v>
      </c>
      <c r="I309" s="399">
        <v>6895.13</v>
      </c>
      <c r="J309" s="397">
        <f t="shared" si="4"/>
        <v>76.61255555555556</v>
      </c>
      <c r="L309" s="386"/>
    </row>
    <row r="310" spans="2:12" ht="15" customHeight="1">
      <c r="B310" s="456"/>
      <c r="C310" s="456"/>
      <c r="D310" s="378"/>
      <c r="E310" s="378">
        <v>4170</v>
      </c>
      <c r="F310" s="457" t="s">
        <v>212</v>
      </c>
      <c r="G310" s="457"/>
      <c r="H310" s="398">
        <v>7420</v>
      </c>
      <c r="I310" s="399">
        <v>4897</v>
      </c>
      <c r="J310" s="397">
        <f t="shared" si="4"/>
        <v>65.99730458221025</v>
      </c>
      <c r="L310" s="386"/>
    </row>
    <row r="311" spans="2:12" ht="15" customHeight="1">
      <c r="B311" s="456"/>
      <c r="C311" s="456"/>
      <c r="D311" s="378"/>
      <c r="E311" s="378">
        <v>4210</v>
      </c>
      <c r="F311" s="457" t="s">
        <v>219</v>
      </c>
      <c r="G311" s="457"/>
      <c r="H311" s="398">
        <v>19912.49</v>
      </c>
      <c r="I311" s="399">
        <v>12142.09</v>
      </c>
      <c r="J311" s="397">
        <f t="shared" si="4"/>
        <v>60.97725598355604</v>
      </c>
      <c r="L311" s="386"/>
    </row>
    <row r="312" spans="2:12" ht="19.5" customHeight="1">
      <c r="B312" s="456"/>
      <c r="C312" s="456"/>
      <c r="D312" s="378"/>
      <c r="E312" s="378">
        <v>4240</v>
      </c>
      <c r="F312" s="457" t="s">
        <v>245</v>
      </c>
      <c r="G312" s="457"/>
      <c r="H312" s="398">
        <v>3409.59</v>
      </c>
      <c r="I312" s="399">
        <v>3408.64</v>
      </c>
      <c r="J312" s="397">
        <f t="shared" si="4"/>
        <v>99.97213741241615</v>
      </c>
      <c r="L312" s="386"/>
    </row>
    <row r="313" spans="2:12" ht="15" customHeight="1">
      <c r="B313" s="456"/>
      <c r="C313" s="456"/>
      <c r="D313" s="378"/>
      <c r="E313" s="378">
        <v>4260</v>
      </c>
      <c r="F313" s="457" t="s">
        <v>247</v>
      </c>
      <c r="G313" s="457"/>
      <c r="H313" s="398">
        <v>7000</v>
      </c>
      <c r="I313" s="399">
        <v>2064.19</v>
      </c>
      <c r="J313" s="397">
        <f t="shared" si="4"/>
        <v>29.48842857142857</v>
      </c>
      <c r="L313" s="386"/>
    </row>
    <row r="314" spans="2:12" ht="15" customHeight="1">
      <c r="B314" s="456"/>
      <c r="C314" s="456"/>
      <c r="D314" s="378"/>
      <c r="E314" s="378">
        <v>4280</v>
      </c>
      <c r="F314" s="457" t="s">
        <v>248</v>
      </c>
      <c r="G314" s="457"/>
      <c r="H314" s="398">
        <v>200</v>
      </c>
      <c r="I314" s="399">
        <v>80</v>
      </c>
      <c r="J314" s="397">
        <f t="shared" si="4"/>
        <v>40</v>
      </c>
      <c r="L314" s="386"/>
    </row>
    <row r="315" spans="2:12" ht="15" customHeight="1">
      <c r="B315" s="456"/>
      <c r="C315" s="456"/>
      <c r="D315" s="378"/>
      <c r="E315" s="378">
        <v>4300</v>
      </c>
      <c r="F315" s="457" t="s">
        <v>214</v>
      </c>
      <c r="G315" s="457"/>
      <c r="H315" s="398">
        <v>25000</v>
      </c>
      <c r="I315" s="399">
        <v>21302.02</v>
      </c>
      <c r="J315" s="397">
        <f t="shared" si="4"/>
        <v>85.20808</v>
      </c>
      <c r="L315" s="386"/>
    </row>
    <row r="316" spans="2:12" ht="26.25" customHeight="1">
      <c r="B316" s="456"/>
      <c r="C316" s="456"/>
      <c r="D316" s="378"/>
      <c r="E316" s="378">
        <v>4330</v>
      </c>
      <c r="F316" s="457" t="s">
        <v>280</v>
      </c>
      <c r="G316" s="457"/>
      <c r="H316" s="398">
        <v>250000</v>
      </c>
      <c r="I316" s="399">
        <v>240132.82</v>
      </c>
      <c r="J316" s="397">
        <f t="shared" si="4"/>
        <v>96.053128</v>
      </c>
      <c r="L316" s="386"/>
    </row>
    <row r="317" spans="2:12" ht="15" customHeight="1">
      <c r="B317" s="456"/>
      <c r="C317" s="456"/>
      <c r="D317" s="378"/>
      <c r="E317" s="378">
        <v>4350</v>
      </c>
      <c r="F317" s="457" t="s">
        <v>249</v>
      </c>
      <c r="G317" s="457"/>
      <c r="H317" s="398">
        <v>1200</v>
      </c>
      <c r="I317" s="399">
        <v>784.43</v>
      </c>
      <c r="J317" s="397">
        <f t="shared" si="4"/>
        <v>65.36916666666667</v>
      </c>
      <c r="L317" s="386"/>
    </row>
    <row r="318" spans="2:12" ht="26.25" customHeight="1">
      <c r="B318" s="456"/>
      <c r="C318" s="456"/>
      <c r="D318" s="378"/>
      <c r="E318" s="378">
        <v>4360</v>
      </c>
      <c r="F318" s="457" t="s">
        <v>239</v>
      </c>
      <c r="G318" s="457"/>
      <c r="H318" s="398">
        <v>1.87</v>
      </c>
      <c r="I318" s="399">
        <v>1.87</v>
      </c>
      <c r="J318" s="397">
        <f t="shared" si="4"/>
        <v>100</v>
      </c>
      <c r="L318" s="386"/>
    </row>
    <row r="319" spans="2:12" ht="26.25" customHeight="1">
      <c r="B319" s="456"/>
      <c r="C319" s="456"/>
      <c r="D319" s="378"/>
      <c r="E319" s="378">
        <v>4370</v>
      </c>
      <c r="F319" s="457" t="s">
        <v>251</v>
      </c>
      <c r="G319" s="457"/>
      <c r="H319" s="398">
        <v>1500</v>
      </c>
      <c r="I319" s="399">
        <v>299.84</v>
      </c>
      <c r="J319" s="397">
        <f t="shared" si="4"/>
        <v>19.98933333333333</v>
      </c>
      <c r="L319" s="386"/>
    </row>
    <row r="320" spans="2:12" ht="15" customHeight="1">
      <c r="B320" s="456"/>
      <c r="C320" s="456"/>
      <c r="D320" s="378"/>
      <c r="E320" s="378">
        <v>4410</v>
      </c>
      <c r="F320" s="457" t="s">
        <v>253</v>
      </c>
      <c r="G320" s="457"/>
      <c r="H320" s="398">
        <v>11500</v>
      </c>
      <c r="I320" s="399">
        <v>9445.64</v>
      </c>
      <c r="J320" s="397">
        <f t="shared" si="4"/>
        <v>82.136</v>
      </c>
      <c r="L320" s="386"/>
    </row>
    <row r="321" spans="2:12" ht="19.5" customHeight="1">
      <c r="B321" s="456"/>
      <c r="C321" s="456"/>
      <c r="D321" s="378"/>
      <c r="E321" s="378">
        <v>4440</v>
      </c>
      <c r="F321" s="457" t="s">
        <v>256</v>
      </c>
      <c r="G321" s="457"/>
      <c r="H321" s="398">
        <v>10530.88</v>
      </c>
      <c r="I321" s="399">
        <v>10530.88</v>
      </c>
      <c r="J321" s="397">
        <f t="shared" si="4"/>
        <v>100</v>
      </c>
      <c r="L321" s="386"/>
    </row>
    <row r="322" spans="2:12" ht="21" customHeight="1">
      <c r="B322" s="456"/>
      <c r="C322" s="456"/>
      <c r="D322" s="378"/>
      <c r="E322" s="378">
        <v>4700</v>
      </c>
      <c r="F322" s="457" t="s">
        <v>258</v>
      </c>
      <c r="G322" s="457"/>
      <c r="H322" s="398">
        <v>5000</v>
      </c>
      <c r="I322" s="399">
        <v>3097.77</v>
      </c>
      <c r="J322" s="397">
        <f t="shared" si="4"/>
        <v>61.955400000000004</v>
      </c>
      <c r="L322" s="386"/>
    </row>
    <row r="323" spans="2:12" ht="15" customHeight="1">
      <c r="B323" s="456"/>
      <c r="C323" s="456"/>
      <c r="D323" s="350">
        <v>85295</v>
      </c>
      <c r="E323" s="350"/>
      <c r="F323" s="460" t="s">
        <v>327</v>
      </c>
      <c r="G323" s="460"/>
      <c r="H323" s="403">
        <v>180564.07</v>
      </c>
      <c r="I323" s="404">
        <f>SUM(I324:I325)</f>
        <v>180468.8</v>
      </c>
      <c r="J323" s="406">
        <f t="shared" si="4"/>
        <v>99.94723756503716</v>
      </c>
      <c r="L323" s="386"/>
    </row>
    <row r="324" spans="2:12" ht="15" customHeight="1">
      <c r="B324" s="456"/>
      <c r="C324" s="456"/>
      <c r="D324" s="378"/>
      <c r="E324" s="378">
        <v>3020</v>
      </c>
      <c r="F324" s="457" t="s">
        <v>241</v>
      </c>
      <c r="G324" s="457"/>
      <c r="H324" s="398">
        <v>672</v>
      </c>
      <c r="I324" s="399">
        <v>672</v>
      </c>
      <c r="J324" s="397">
        <f t="shared" si="4"/>
        <v>100</v>
      </c>
      <c r="L324" s="386"/>
    </row>
    <row r="325" spans="2:12" ht="15" customHeight="1">
      <c r="B325" s="456"/>
      <c r="C325" s="456"/>
      <c r="D325" s="378"/>
      <c r="E325" s="378">
        <v>3110</v>
      </c>
      <c r="F325" s="457" t="s">
        <v>276</v>
      </c>
      <c r="G325" s="457"/>
      <c r="H325" s="398">
        <v>179892.07</v>
      </c>
      <c r="I325" s="399">
        <v>179796.8</v>
      </c>
      <c r="J325" s="397">
        <f t="shared" si="4"/>
        <v>99.94704046709785</v>
      </c>
      <c r="L325" s="386"/>
    </row>
    <row r="326" spans="2:12" ht="15" customHeight="1">
      <c r="B326" s="449">
        <v>853</v>
      </c>
      <c r="C326" s="449"/>
      <c r="D326" s="350"/>
      <c r="E326" s="350"/>
      <c r="F326" s="460" t="s">
        <v>512</v>
      </c>
      <c r="G326" s="460"/>
      <c r="H326" s="403">
        <v>266709.4</v>
      </c>
      <c r="I326" s="404">
        <v>264572.67</v>
      </c>
      <c r="J326" s="406">
        <f t="shared" si="4"/>
        <v>99.19885463354497</v>
      </c>
      <c r="L326" s="386"/>
    </row>
    <row r="327" spans="2:12" ht="15" customHeight="1">
      <c r="B327" s="461"/>
      <c r="C327" s="461"/>
      <c r="D327" s="350">
        <v>85395</v>
      </c>
      <c r="E327" s="350"/>
      <c r="F327" s="460" t="s">
        <v>327</v>
      </c>
      <c r="G327" s="460"/>
      <c r="H327" s="403">
        <v>266709.4</v>
      </c>
      <c r="I327" s="404">
        <f>SUM(I328:I350)</f>
        <v>264572.67</v>
      </c>
      <c r="J327" s="406">
        <f aca="true" t="shared" si="5" ref="J327:J390">I327/H327*100</f>
        <v>99.19885463354497</v>
      </c>
      <c r="L327" s="386"/>
    </row>
    <row r="328" spans="2:12" ht="15" customHeight="1">
      <c r="B328" s="456"/>
      <c r="C328" s="456"/>
      <c r="D328" s="378"/>
      <c r="E328" s="378">
        <v>3119</v>
      </c>
      <c r="F328" s="457" t="s">
        <v>276</v>
      </c>
      <c r="G328" s="457"/>
      <c r="H328" s="398">
        <v>17575.2</v>
      </c>
      <c r="I328" s="399">
        <v>17409.47</v>
      </c>
      <c r="J328" s="397">
        <f t="shared" si="5"/>
        <v>99.05702353316036</v>
      </c>
      <c r="L328" s="386"/>
    </row>
    <row r="329" spans="2:12" ht="15" customHeight="1">
      <c r="B329" s="456"/>
      <c r="C329" s="456"/>
      <c r="D329" s="378"/>
      <c r="E329" s="378">
        <v>4017</v>
      </c>
      <c r="F329" s="457" t="s">
        <v>228</v>
      </c>
      <c r="G329" s="457"/>
      <c r="H329" s="398">
        <v>64075.73</v>
      </c>
      <c r="I329" s="399">
        <v>63999.86</v>
      </c>
      <c r="J329" s="397">
        <f t="shared" si="5"/>
        <v>99.88159323350666</v>
      </c>
      <c r="L329" s="386"/>
    </row>
    <row r="330" spans="2:12" ht="15" customHeight="1">
      <c r="B330" s="456"/>
      <c r="C330" s="456"/>
      <c r="D330" s="378"/>
      <c r="E330" s="378">
        <v>4019</v>
      </c>
      <c r="F330" s="457" t="s">
        <v>228</v>
      </c>
      <c r="G330" s="457"/>
      <c r="H330" s="398">
        <v>3826.45</v>
      </c>
      <c r="I330" s="399">
        <v>3710.62</v>
      </c>
      <c r="J330" s="397">
        <f t="shared" si="5"/>
        <v>96.97291222935097</v>
      </c>
      <c r="L330" s="386"/>
    </row>
    <row r="331" spans="2:12" ht="15" customHeight="1">
      <c r="B331" s="456"/>
      <c r="C331" s="456"/>
      <c r="D331" s="378"/>
      <c r="E331" s="378">
        <v>4047</v>
      </c>
      <c r="F331" s="457" t="s">
        <v>243</v>
      </c>
      <c r="G331" s="457"/>
      <c r="H331" s="398">
        <v>4283.32</v>
      </c>
      <c r="I331" s="399">
        <v>4204.48</v>
      </c>
      <c r="J331" s="397">
        <f t="shared" si="5"/>
        <v>98.15937170232436</v>
      </c>
      <c r="L331" s="386"/>
    </row>
    <row r="332" spans="2:12" ht="15" customHeight="1">
      <c r="B332" s="456"/>
      <c r="C332" s="456"/>
      <c r="D332" s="378"/>
      <c r="E332" s="378">
        <v>4049</v>
      </c>
      <c r="F332" s="457" t="s">
        <v>243</v>
      </c>
      <c r="G332" s="457"/>
      <c r="H332" s="398">
        <v>248.33</v>
      </c>
      <c r="I332" s="399">
        <v>243.78</v>
      </c>
      <c r="J332" s="397">
        <f t="shared" si="5"/>
        <v>98.16776064108242</v>
      </c>
      <c r="L332" s="386"/>
    </row>
    <row r="333" spans="2:12" ht="15" customHeight="1">
      <c r="B333" s="456"/>
      <c r="C333" s="456"/>
      <c r="D333" s="378"/>
      <c r="E333" s="378">
        <v>4117</v>
      </c>
      <c r="F333" s="457" t="s">
        <v>210</v>
      </c>
      <c r="G333" s="457"/>
      <c r="H333" s="398">
        <v>16638.44</v>
      </c>
      <c r="I333" s="399">
        <v>16540.04</v>
      </c>
      <c r="J333" s="397">
        <f t="shared" si="5"/>
        <v>99.40859840225407</v>
      </c>
      <c r="L333" s="386"/>
    </row>
    <row r="334" spans="2:12" ht="15" customHeight="1">
      <c r="B334" s="456"/>
      <c r="C334" s="456"/>
      <c r="D334" s="378"/>
      <c r="E334" s="378">
        <v>4119</v>
      </c>
      <c r="F334" s="457" t="s">
        <v>210</v>
      </c>
      <c r="G334" s="457"/>
      <c r="H334" s="398">
        <v>1284.63</v>
      </c>
      <c r="I334" s="399">
        <v>1278.84</v>
      </c>
      <c r="J334" s="397">
        <f t="shared" si="5"/>
        <v>99.54928656500314</v>
      </c>
      <c r="L334" s="386"/>
    </row>
    <row r="335" spans="2:12" ht="15" customHeight="1">
      <c r="B335" s="456"/>
      <c r="C335" s="456"/>
      <c r="D335" s="378"/>
      <c r="E335" s="378">
        <v>4127</v>
      </c>
      <c r="F335" s="457" t="s">
        <v>222</v>
      </c>
      <c r="G335" s="457"/>
      <c r="H335" s="398">
        <v>2572.9</v>
      </c>
      <c r="I335" s="399">
        <v>2568.77</v>
      </c>
      <c r="J335" s="397">
        <f t="shared" si="5"/>
        <v>99.83948074157564</v>
      </c>
      <c r="L335" s="386"/>
    </row>
    <row r="336" spans="2:12" ht="15" customHeight="1">
      <c r="B336" s="456"/>
      <c r="C336" s="456"/>
      <c r="D336" s="378"/>
      <c r="E336" s="378">
        <v>4129</v>
      </c>
      <c r="F336" s="457" t="s">
        <v>222</v>
      </c>
      <c r="G336" s="457"/>
      <c r="H336" s="398">
        <v>219.87</v>
      </c>
      <c r="I336" s="399">
        <v>219.57</v>
      </c>
      <c r="J336" s="397">
        <f t="shared" si="5"/>
        <v>99.86355573748124</v>
      </c>
      <c r="L336" s="386"/>
    </row>
    <row r="337" spans="2:12" ht="15" customHeight="1">
      <c r="B337" s="456"/>
      <c r="C337" s="456"/>
      <c r="D337" s="378"/>
      <c r="E337" s="378">
        <v>4177</v>
      </c>
      <c r="F337" s="457" t="s">
        <v>212</v>
      </c>
      <c r="G337" s="457"/>
      <c r="H337" s="398">
        <v>36223.01</v>
      </c>
      <c r="I337" s="399">
        <v>36173.77</v>
      </c>
      <c r="J337" s="397">
        <f t="shared" si="5"/>
        <v>99.86406430608609</v>
      </c>
      <c r="L337" s="386"/>
    </row>
    <row r="338" spans="2:12" ht="15" customHeight="1">
      <c r="B338" s="456"/>
      <c r="C338" s="456"/>
      <c r="D338" s="378"/>
      <c r="E338" s="378">
        <v>4179</v>
      </c>
      <c r="F338" s="457" t="s">
        <v>212</v>
      </c>
      <c r="G338" s="457"/>
      <c r="H338" s="398">
        <v>4589.99</v>
      </c>
      <c r="I338" s="399">
        <v>4587.23</v>
      </c>
      <c r="J338" s="397">
        <f t="shared" si="5"/>
        <v>99.93986915004172</v>
      </c>
      <c r="L338" s="386"/>
    </row>
    <row r="339" spans="2:12" ht="15" customHeight="1">
      <c r="B339" s="456"/>
      <c r="C339" s="456"/>
      <c r="D339" s="378"/>
      <c r="E339" s="378">
        <v>4217</v>
      </c>
      <c r="F339" s="457" t="s">
        <v>219</v>
      </c>
      <c r="G339" s="457"/>
      <c r="H339" s="398">
        <v>949.64</v>
      </c>
      <c r="I339" s="399">
        <v>949.64</v>
      </c>
      <c r="J339" s="397">
        <f t="shared" si="5"/>
        <v>100</v>
      </c>
      <c r="L339" s="386"/>
    </row>
    <row r="340" spans="2:12" ht="15" customHeight="1">
      <c r="B340" s="456"/>
      <c r="C340" s="456"/>
      <c r="D340" s="378"/>
      <c r="E340" s="378">
        <v>4219</v>
      </c>
      <c r="F340" s="457" t="s">
        <v>219</v>
      </c>
      <c r="G340" s="457"/>
      <c r="H340" s="398">
        <v>55.06</v>
      </c>
      <c r="I340" s="399">
        <v>55.06</v>
      </c>
      <c r="J340" s="397">
        <f t="shared" si="5"/>
        <v>100</v>
      </c>
      <c r="L340" s="386"/>
    </row>
    <row r="341" spans="2:12" ht="19.5" customHeight="1">
      <c r="B341" s="456"/>
      <c r="C341" s="456"/>
      <c r="D341" s="378"/>
      <c r="E341" s="378">
        <v>4247</v>
      </c>
      <c r="F341" s="457" t="s">
        <v>245</v>
      </c>
      <c r="G341" s="457"/>
      <c r="H341" s="398">
        <v>53003.79</v>
      </c>
      <c r="I341" s="399">
        <v>52596.3</v>
      </c>
      <c r="J341" s="397">
        <f t="shared" si="5"/>
        <v>99.23120591942578</v>
      </c>
      <c r="L341" s="386"/>
    </row>
    <row r="342" spans="2:12" ht="19.5" customHeight="1">
      <c r="B342" s="456"/>
      <c r="C342" s="456"/>
      <c r="D342" s="378"/>
      <c r="E342" s="378">
        <v>4249</v>
      </c>
      <c r="F342" s="457" t="s">
        <v>245</v>
      </c>
      <c r="G342" s="457"/>
      <c r="H342" s="398">
        <v>9353.61</v>
      </c>
      <c r="I342" s="399">
        <v>9281.7</v>
      </c>
      <c r="J342" s="397">
        <f t="shared" si="5"/>
        <v>99.23120591942578</v>
      </c>
      <c r="L342" s="386"/>
    </row>
    <row r="343" spans="2:12" ht="15" customHeight="1">
      <c r="B343" s="456"/>
      <c r="C343" s="456"/>
      <c r="D343" s="378"/>
      <c r="E343" s="378">
        <v>4307</v>
      </c>
      <c r="F343" s="457" t="s">
        <v>214</v>
      </c>
      <c r="G343" s="457"/>
      <c r="H343" s="398">
        <v>42662.09</v>
      </c>
      <c r="I343" s="399">
        <v>42662.09</v>
      </c>
      <c r="J343" s="397">
        <f t="shared" si="5"/>
        <v>100</v>
      </c>
      <c r="L343" s="386"/>
    </row>
    <row r="344" spans="2:12" ht="15" customHeight="1">
      <c r="B344" s="456"/>
      <c r="C344" s="456"/>
      <c r="D344" s="378"/>
      <c r="E344" s="378">
        <v>4309</v>
      </c>
      <c r="F344" s="457" t="s">
        <v>214</v>
      </c>
      <c r="G344" s="457"/>
      <c r="H344" s="398">
        <v>2473.41</v>
      </c>
      <c r="I344" s="399">
        <v>2473.41</v>
      </c>
      <c r="J344" s="397">
        <f t="shared" si="5"/>
        <v>100</v>
      </c>
      <c r="L344" s="386"/>
    </row>
    <row r="345" spans="2:12" ht="26.25" customHeight="1">
      <c r="B345" s="456"/>
      <c r="C345" s="456"/>
      <c r="D345" s="378"/>
      <c r="E345" s="378">
        <v>4367</v>
      </c>
      <c r="F345" s="457" t="s">
        <v>239</v>
      </c>
      <c r="G345" s="457"/>
      <c r="H345" s="398">
        <v>1304.38</v>
      </c>
      <c r="I345" s="399">
        <v>1199.99</v>
      </c>
      <c r="J345" s="397">
        <f t="shared" si="5"/>
        <v>91.99696407488615</v>
      </c>
      <c r="L345" s="386"/>
    </row>
    <row r="346" spans="2:12" ht="26.25" customHeight="1">
      <c r="B346" s="456"/>
      <c r="C346" s="456"/>
      <c r="D346" s="378"/>
      <c r="E346" s="378">
        <v>4369</v>
      </c>
      <c r="F346" s="457" t="s">
        <v>239</v>
      </c>
      <c r="G346" s="457"/>
      <c r="H346" s="398">
        <v>75.62</v>
      </c>
      <c r="I346" s="399">
        <v>69.52</v>
      </c>
      <c r="J346" s="397">
        <f t="shared" si="5"/>
        <v>91.93335096535307</v>
      </c>
      <c r="L346" s="386"/>
    </row>
    <row r="347" spans="2:12" ht="15" customHeight="1">
      <c r="B347" s="456"/>
      <c r="C347" s="456"/>
      <c r="D347" s="378"/>
      <c r="E347" s="378">
        <v>4417</v>
      </c>
      <c r="F347" s="457" t="s">
        <v>253</v>
      </c>
      <c r="G347" s="457"/>
      <c r="H347" s="398">
        <v>3969.84</v>
      </c>
      <c r="I347" s="399">
        <v>3076.25</v>
      </c>
      <c r="J347" s="397">
        <f t="shared" si="5"/>
        <v>77.49052858553493</v>
      </c>
      <c r="L347" s="386"/>
    </row>
    <row r="348" spans="2:12" ht="15" customHeight="1">
      <c r="B348" s="456"/>
      <c r="C348" s="456"/>
      <c r="D348" s="378"/>
      <c r="E348" s="378">
        <v>4419</v>
      </c>
      <c r="F348" s="457" t="s">
        <v>253</v>
      </c>
      <c r="G348" s="457"/>
      <c r="H348" s="398">
        <v>230.16</v>
      </c>
      <c r="I348" s="399">
        <v>178.35</v>
      </c>
      <c r="J348" s="397">
        <f t="shared" si="5"/>
        <v>77.4895724713243</v>
      </c>
      <c r="L348" s="386"/>
    </row>
    <row r="349" spans="2:12" ht="19.5" customHeight="1">
      <c r="B349" s="456"/>
      <c r="C349" s="456"/>
      <c r="D349" s="378"/>
      <c r="E349" s="378">
        <v>4447</v>
      </c>
      <c r="F349" s="457" t="s">
        <v>256</v>
      </c>
      <c r="G349" s="457"/>
      <c r="H349" s="398">
        <v>1033.98</v>
      </c>
      <c r="I349" s="399">
        <v>1033.98</v>
      </c>
      <c r="J349" s="397">
        <f t="shared" si="5"/>
        <v>100</v>
      </c>
      <c r="L349" s="386"/>
    </row>
    <row r="350" spans="2:12" ht="19.5" customHeight="1">
      <c r="B350" s="456"/>
      <c r="C350" s="456"/>
      <c r="D350" s="378"/>
      <c r="E350" s="378">
        <v>4449</v>
      </c>
      <c r="F350" s="457" t="s">
        <v>256</v>
      </c>
      <c r="G350" s="457"/>
      <c r="H350" s="398">
        <v>59.95</v>
      </c>
      <c r="I350" s="399">
        <v>59.95</v>
      </c>
      <c r="J350" s="397">
        <f t="shared" si="5"/>
        <v>100</v>
      </c>
      <c r="L350" s="386"/>
    </row>
    <row r="351" spans="2:12" ht="15" customHeight="1">
      <c r="B351" s="449">
        <v>854</v>
      </c>
      <c r="C351" s="449"/>
      <c r="D351" s="350"/>
      <c r="E351" s="350"/>
      <c r="F351" s="460" t="s">
        <v>370</v>
      </c>
      <c r="G351" s="460"/>
      <c r="H351" s="403">
        <v>499189.93</v>
      </c>
      <c r="I351" s="404">
        <v>412984.29</v>
      </c>
      <c r="J351" s="406">
        <f t="shared" si="5"/>
        <v>82.73089363000572</v>
      </c>
      <c r="L351" s="386"/>
    </row>
    <row r="352" spans="2:12" ht="15" customHeight="1">
      <c r="B352" s="461"/>
      <c r="C352" s="461"/>
      <c r="D352" s="350">
        <v>85401</v>
      </c>
      <c r="E352" s="350"/>
      <c r="F352" s="460" t="s">
        <v>371</v>
      </c>
      <c r="G352" s="460"/>
      <c r="H352" s="403">
        <v>201500</v>
      </c>
      <c r="I352" s="404">
        <f>SUM(I353:I361)</f>
        <v>201440.96</v>
      </c>
      <c r="J352" s="406">
        <f t="shared" si="5"/>
        <v>99.97069975186103</v>
      </c>
      <c r="L352" s="386"/>
    </row>
    <row r="353" spans="2:12" ht="15" customHeight="1">
      <c r="B353" s="456"/>
      <c r="C353" s="456"/>
      <c r="D353" s="378"/>
      <c r="E353" s="378">
        <v>3020</v>
      </c>
      <c r="F353" s="457" t="s">
        <v>241</v>
      </c>
      <c r="G353" s="457"/>
      <c r="H353" s="398">
        <v>14325</v>
      </c>
      <c r="I353" s="399">
        <v>14319.27</v>
      </c>
      <c r="J353" s="397">
        <f t="shared" si="5"/>
        <v>99.96000000000001</v>
      </c>
      <c r="L353" s="386"/>
    </row>
    <row r="354" spans="2:12" ht="15" customHeight="1">
      <c r="B354" s="456"/>
      <c r="C354" s="456"/>
      <c r="D354" s="378"/>
      <c r="E354" s="378">
        <v>4010</v>
      </c>
      <c r="F354" s="457" t="s">
        <v>228</v>
      </c>
      <c r="G354" s="457"/>
      <c r="H354" s="398">
        <v>133690</v>
      </c>
      <c r="I354" s="399">
        <v>133684.77</v>
      </c>
      <c r="J354" s="397">
        <f t="shared" si="5"/>
        <v>99.99608796469444</v>
      </c>
      <c r="L354" s="386"/>
    </row>
    <row r="355" spans="2:12" ht="15" customHeight="1">
      <c r="B355" s="456"/>
      <c r="C355" s="456"/>
      <c r="D355" s="378"/>
      <c r="E355" s="378">
        <v>4040</v>
      </c>
      <c r="F355" s="457" t="s">
        <v>243</v>
      </c>
      <c r="G355" s="457"/>
      <c r="H355" s="398">
        <v>10911</v>
      </c>
      <c r="I355" s="399">
        <v>10904.98</v>
      </c>
      <c r="J355" s="397">
        <f t="shared" si="5"/>
        <v>99.9448263220603</v>
      </c>
      <c r="L355" s="386"/>
    </row>
    <row r="356" spans="2:12" ht="15" customHeight="1">
      <c r="B356" s="456"/>
      <c r="C356" s="456"/>
      <c r="D356" s="378"/>
      <c r="E356" s="378">
        <v>4110</v>
      </c>
      <c r="F356" s="457" t="s">
        <v>210</v>
      </c>
      <c r="G356" s="457"/>
      <c r="H356" s="398">
        <v>27190</v>
      </c>
      <c r="I356" s="399">
        <v>27187.85</v>
      </c>
      <c r="J356" s="397">
        <f t="shared" si="5"/>
        <v>99.99209268113276</v>
      </c>
      <c r="L356" s="386"/>
    </row>
    <row r="357" spans="2:12" ht="15" customHeight="1">
      <c r="B357" s="456"/>
      <c r="C357" s="456"/>
      <c r="D357" s="378"/>
      <c r="E357" s="378">
        <v>4120</v>
      </c>
      <c r="F357" s="457" t="s">
        <v>222</v>
      </c>
      <c r="G357" s="457"/>
      <c r="H357" s="398">
        <v>2900</v>
      </c>
      <c r="I357" s="399">
        <v>2880.09</v>
      </c>
      <c r="J357" s="397">
        <f t="shared" si="5"/>
        <v>99.31344827586207</v>
      </c>
      <c r="L357" s="386"/>
    </row>
    <row r="358" spans="2:12" ht="15" customHeight="1">
      <c r="B358" s="456"/>
      <c r="C358" s="456"/>
      <c r="D358" s="378"/>
      <c r="E358" s="378">
        <v>4210</v>
      </c>
      <c r="F358" s="457" t="s">
        <v>219</v>
      </c>
      <c r="G358" s="457"/>
      <c r="H358" s="398">
        <v>1769</v>
      </c>
      <c r="I358" s="399">
        <v>1749</v>
      </c>
      <c r="J358" s="397">
        <f t="shared" si="5"/>
        <v>98.86941775014132</v>
      </c>
      <c r="L358" s="386"/>
    </row>
    <row r="359" spans="2:12" ht="19.5" customHeight="1">
      <c r="B359" s="456"/>
      <c r="C359" s="456"/>
      <c r="D359" s="378"/>
      <c r="E359" s="378">
        <v>4240</v>
      </c>
      <c r="F359" s="457" t="s">
        <v>245</v>
      </c>
      <c r="G359" s="457"/>
      <c r="H359" s="398">
        <v>600</v>
      </c>
      <c r="I359" s="399">
        <v>600</v>
      </c>
      <c r="J359" s="397">
        <f t="shared" si="5"/>
        <v>100</v>
      </c>
      <c r="L359" s="386"/>
    </row>
    <row r="360" spans="2:12" ht="15" customHeight="1">
      <c r="B360" s="456"/>
      <c r="C360" s="456"/>
      <c r="D360" s="378"/>
      <c r="E360" s="378">
        <v>4300</v>
      </c>
      <c r="F360" s="457" t="s">
        <v>214</v>
      </c>
      <c r="G360" s="457"/>
      <c r="H360" s="398">
        <v>35</v>
      </c>
      <c r="I360" s="399">
        <v>35</v>
      </c>
      <c r="J360" s="397">
        <f t="shared" si="5"/>
        <v>100</v>
      </c>
      <c r="L360" s="386"/>
    </row>
    <row r="361" spans="2:12" ht="19.5" customHeight="1">
      <c r="B361" s="456"/>
      <c r="C361" s="456"/>
      <c r="D361" s="378"/>
      <c r="E361" s="378">
        <v>4440</v>
      </c>
      <c r="F361" s="457" t="s">
        <v>256</v>
      </c>
      <c r="G361" s="457"/>
      <c r="H361" s="398">
        <v>10080</v>
      </c>
      <c r="I361" s="399">
        <v>10080</v>
      </c>
      <c r="J361" s="397">
        <f t="shared" si="5"/>
        <v>100</v>
      </c>
      <c r="L361" s="386"/>
    </row>
    <row r="362" spans="2:12" ht="15" customHeight="1">
      <c r="B362" s="456"/>
      <c r="C362" s="456"/>
      <c r="D362" s="350">
        <v>85415</v>
      </c>
      <c r="E362" s="350"/>
      <c r="F362" s="460" t="s">
        <v>461</v>
      </c>
      <c r="G362" s="460"/>
      <c r="H362" s="403">
        <v>297689.93</v>
      </c>
      <c r="I362" s="404">
        <f>SUM(I363:I366)</f>
        <v>211543.33000000002</v>
      </c>
      <c r="J362" s="406">
        <f t="shared" si="5"/>
        <v>71.06163450003163</v>
      </c>
      <c r="L362" s="386"/>
    </row>
    <row r="363" spans="2:12" ht="48" customHeight="1">
      <c r="B363" s="456"/>
      <c r="C363" s="456"/>
      <c r="D363" s="378"/>
      <c r="E363" s="378">
        <v>2910</v>
      </c>
      <c r="F363" s="457" t="s">
        <v>201</v>
      </c>
      <c r="G363" s="457"/>
      <c r="H363" s="398">
        <v>56360.93</v>
      </c>
      <c r="I363" s="399">
        <v>56360.89</v>
      </c>
      <c r="J363" s="397">
        <f t="shared" si="5"/>
        <v>99.9999290288503</v>
      </c>
      <c r="L363" s="386"/>
    </row>
    <row r="364" spans="2:12" ht="15" customHeight="1">
      <c r="B364" s="456"/>
      <c r="C364" s="456"/>
      <c r="D364" s="378"/>
      <c r="E364" s="378">
        <v>3240</v>
      </c>
      <c r="F364" s="457" t="s">
        <v>301</v>
      </c>
      <c r="G364" s="457"/>
      <c r="H364" s="398">
        <v>228978</v>
      </c>
      <c r="I364" s="399">
        <v>143229</v>
      </c>
      <c r="J364" s="397">
        <f t="shared" si="5"/>
        <v>62.55142415428556</v>
      </c>
      <c r="L364" s="386"/>
    </row>
    <row r="365" spans="2:12" ht="12.75" customHeight="1">
      <c r="B365" s="456"/>
      <c r="C365" s="456"/>
      <c r="D365" s="378"/>
      <c r="E365" s="378">
        <v>3260</v>
      </c>
      <c r="F365" s="457" t="s">
        <v>302</v>
      </c>
      <c r="G365" s="457"/>
      <c r="H365" s="398">
        <v>11490</v>
      </c>
      <c r="I365" s="399">
        <v>11093</v>
      </c>
      <c r="J365" s="397">
        <f t="shared" si="5"/>
        <v>96.54482158398608</v>
      </c>
      <c r="L365" s="386"/>
    </row>
    <row r="366" spans="2:12" ht="39" customHeight="1">
      <c r="B366" s="456"/>
      <c r="C366" s="456"/>
      <c r="D366" s="378"/>
      <c r="E366" s="378">
        <v>4560</v>
      </c>
      <c r="F366" s="457" t="s">
        <v>202</v>
      </c>
      <c r="G366" s="457"/>
      <c r="H366" s="398">
        <v>861</v>
      </c>
      <c r="I366" s="399">
        <v>860.44</v>
      </c>
      <c r="J366" s="397">
        <f t="shared" si="5"/>
        <v>99.9349593495935</v>
      </c>
      <c r="L366" s="386"/>
    </row>
    <row r="367" spans="2:12" ht="15" customHeight="1">
      <c r="B367" s="449">
        <v>900</v>
      </c>
      <c r="C367" s="449"/>
      <c r="D367" s="350"/>
      <c r="E367" s="350"/>
      <c r="F367" s="460" t="s">
        <v>389</v>
      </c>
      <c r="G367" s="460"/>
      <c r="H367" s="403">
        <v>1525248</v>
      </c>
      <c r="I367" s="404">
        <v>1152954.46</v>
      </c>
      <c r="J367" s="406">
        <f t="shared" si="5"/>
        <v>75.59127827081234</v>
      </c>
      <c r="L367" s="386"/>
    </row>
    <row r="368" spans="2:12" ht="15" customHeight="1">
      <c r="B368" s="461"/>
      <c r="C368" s="461"/>
      <c r="D368" s="350">
        <v>90001</v>
      </c>
      <c r="E368" s="350"/>
      <c r="F368" s="460" t="s">
        <v>413</v>
      </c>
      <c r="G368" s="460"/>
      <c r="H368" s="403">
        <v>1033660</v>
      </c>
      <c r="I368" s="404">
        <f>SUM(I369:I376)</f>
        <v>779069.29</v>
      </c>
      <c r="J368" s="406">
        <f t="shared" si="5"/>
        <v>75.36997562061026</v>
      </c>
      <c r="L368" s="386"/>
    </row>
    <row r="369" spans="2:12" ht="15" customHeight="1">
      <c r="B369" s="456"/>
      <c r="C369" s="456"/>
      <c r="D369" s="378"/>
      <c r="E369" s="378">
        <v>4210</v>
      </c>
      <c r="F369" s="457" t="s">
        <v>219</v>
      </c>
      <c r="G369" s="457"/>
      <c r="H369" s="398">
        <v>670</v>
      </c>
      <c r="I369" s="399">
        <v>664.2</v>
      </c>
      <c r="J369" s="397">
        <f t="shared" si="5"/>
        <v>99.13432835820896</v>
      </c>
      <c r="L369" s="386"/>
    </row>
    <row r="370" spans="2:12" ht="15" customHeight="1">
      <c r="B370" s="456"/>
      <c r="C370" s="456"/>
      <c r="D370" s="378"/>
      <c r="E370" s="378">
        <v>4260</v>
      </c>
      <c r="F370" s="457" t="s">
        <v>247</v>
      </c>
      <c r="G370" s="457"/>
      <c r="H370" s="398">
        <v>2000</v>
      </c>
      <c r="I370" s="399">
        <v>1537.81</v>
      </c>
      <c r="J370" s="397">
        <f t="shared" si="5"/>
        <v>76.89049999999999</v>
      </c>
      <c r="L370" s="386"/>
    </row>
    <row r="371" spans="2:12" ht="15" customHeight="1">
      <c r="B371" s="456"/>
      <c r="C371" s="456"/>
      <c r="D371" s="378"/>
      <c r="E371" s="378">
        <v>4300</v>
      </c>
      <c r="F371" s="457" t="s">
        <v>214</v>
      </c>
      <c r="G371" s="457"/>
      <c r="H371" s="398">
        <v>23719.5</v>
      </c>
      <c r="I371" s="399">
        <v>23718.78</v>
      </c>
      <c r="J371" s="397">
        <f t="shared" si="5"/>
        <v>99.99696452286094</v>
      </c>
      <c r="L371" s="386"/>
    </row>
    <row r="372" spans="2:12" ht="15" customHeight="1">
      <c r="B372" s="456"/>
      <c r="C372" s="456"/>
      <c r="D372" s="378"/>
      <c r="E372" s="378">
        <v>6050</v>
      </c>
      <c r="F372" s="457" t="s">
        <v>546</v>
      </c>
      <c r="G372" s="457"/>
      <c r="H372" s="398">
        <v>10000</v>
      </c>
      <c r="I372" s="399"/>
      <c r="J372" s="397">
        <f t="shared" si="5"/>
        <v>0</v>
      </c>
      <c r="L372" s="386"/>
    </row>
    <row r="373" spans="2:12" ht="15" customHeight="1">
      <c r="B373" s="456"/>
      <c r="C373" s="456"/>
      <c r="D373" s="378"/>
      <c r="E373" s="378">
        <v>6057</v>
      </c>
      <c r="F373" s="457" t="s">
        <v>546</v>
      </c>
      <c r="G373" s="457"/>
      <c r="H373" s="398">
        <v>561000</v>
      </c>
      <c r="I373" s="399">
        <v>405792.69</v>
      </c>
      <c r="J373" s="397">
        <f t="shared" si="5"/>
        <v>72.3338128342246</v>
      </c>
      <c r="L373" s="386"/>
    </row>
    <row r="374" spans="2:12" ht="15" customHeight="1">
      <c r="B374" s="456"/>
      <c r="C374" s="456"/>
      <c r="D374" s="378"/>
      <c r="E374" s="378">
        <v>6059</v>
      </c>
      <c r="F374" s="457" t="s">
        <v>546</v>
      </c>
      <c r="G374" s="457"/>
      <c r="H374" s="398">
        <v>396000</v>
      </c>
      <c r="I374" s="399">
        <v>307185.31</v>
      </c>
      <c r="J374" s="397">
        <f t="shared" si="5"/>
        <v>77.57204797979797</v>
      </c>
      <c r="L374" s="386"/>
    </row>
    <row r="375" spans="2:12" ht="19.5" customHeight="1">
      <c r="B375" s="456"/>
      <c r="C375" s="456"/>
      <c r="D375" s="378"/>
      <c r="E375" s="378">
        <v>6060</v>
      </c>
      <c r="F375" s="457" t="s">
        <v>553</v>
      </c>
      <c r="G375" s="457"/>
      <c r="H375" s="398">
        <v>10270.5</v>
      </c>
      <c r="I375" s="399">
        <v>10270.5</v>
      </c>
      <c r="J375" s="397">
        <f t="shared" si="5"/>
        <v>100</v>
      </c>
      <c r="L375" s="386"/>
    </row>
    <row r="376" spans="2:12" ht="33" customHeight="1">
      <c r="B376" s="456"/>
      <c r="C376" s="456"/>
      <c r="D376" s="378"/>
      <c r="E376" s="378">
        <v>6210</v>
      </c>
      <c r="F376" s="457" t="s">
        <v>203</v>
      </c>
      <c r="G376" s="457"/>
      <c r="H376" s="398">
        <v>30000</v>
      </c>
      <c r="I376" s="399">
        <v>29900</v>
      </c>
      <c r="J376" s="397">
        <f t="shared" si="5"/>
        <v>99.66666666666667</v>
      </c>
      <c r="L376" s="386"/>
    </row>
    <row r="377" spans="2:12" ht="15" customHeight="1">
      <c r="B377" s="456"/>
      <c r="C377" s="456"/>
      <c r="D377" s="350">
        <v>90002</v>
      </c>
      <c r="E377" s="350"/>
      <c r="F377" s="460" t="s">
        <v>375</v>
      </c>
      <c r="G377" s="460"/>
      <c r="H377" s="403">
        <v>29992</v>
      </c>
      <c r="I377" s="404">
        <f>SUM(I379:I381)</f>
        <v>19749.98</v>
      </c>
      <c r="J377" s="406">
        <f t="shared" si="5"/>
        <v>65.85082688716992</v>
      </c>
      <c r="L377" s="386"/>
    </row>
    <row r="378" spans="2:12" ht="15" customHeight="1">
      <c r="B378" s="456"/>
      <c r="C378" s="456"/>
      <c r="D378" s="378"/>
      <c r="E378" s="378">
        <v>4210</v>
      </c>
      <c r="F378" s="457" t="s">
        <v>219</v>
      </c>
      <c r="G378" s="457"/>
      <c r="H378" s="398">
        <v>3892</v>
      </c>
      <c r="I378" s="399">
        <v>0</v>
      </c>
      <c r="J378" s="397">
        <f t="shared" si="5"/>
        <v>0</v>
      </c>
      <c r="L378" s="386"/>
    </row>
    <row r="379" spans="2:12" ht="15" customHeight="1">
      <c r="B379" s="456"/>
      <c r="C379" s="456"/>
      <c r="D379" s="378"/>
      <c r="E379" s="378">
        <v>4300</v>
      </c>
      <c r="F379" s="457" t="s">
        <v>214</v>
      </c>
      <c r="G379" s="457"/>
      <c r="H379" s="398">
        <v>3600</v>
      </c>
      <c r="I379" s="399">
        <v>0</v>
      </c>
      <c r="J379" s="397">
        <f t="shared" si="5"/>
        <v>0</v>
      </c>
      <c r="L379" s="386"/>
    </row>
    <row r="380" spans="2:12" ht="19.5" customHeight="1">
      <c r="B380" s="456"/>
      <c r="C380" s="456"/>
      <c r="D380" s="378"/>
      <c r="E380" s="378">
        <v>4390</v>
      </c>
      <c r="F380" s="457" t="s">
        <v>303</v>
      </c>
      <c r="G380" s="457"/>
      <c r="H380" s="398">
        <v>4500</v>
      </c>
      <c r="I380" s="399">
        <v>2249.98</v>
      </c>
      <c r="J380" s="397">
        <f t="shared" si="5"/>
        <v>49.99955555555556</v>
      </c>
      <c r="L380" s="386"/>
    </row>
    <row r="381" spans="2:12" ht="15" customHeight="1">
      <c r="B381" s="456"/>
      <c r="C381" s="456"/>
      <c r="D381" s="378"/>
      <c r="E381" s="378">
        <v>6059</v>
      </c>
      <c r="F381" s="457" t="s">
        <v>546</v>
      </c>
      <c r="G381" s="457"/>
      <c r="H381" s="398">
        <v>18000</v>
      </c>
      <c r="I381" s="399">
        <v>17500</v>
      </c>
      <c r="J381" s="397">
        <f t="shared" si="5"/>
        <v>97.22222222222221</v>
      </c>
      <c r="L381" s="386"/>
    </row>
    <row r="382" spans="2:12" ht="15" customHeight="1">
      <c r="B382" s="456"/>
      <c r="C382" s="456"/>
      <c r="D382" s="350">
        <v>90003</v>
      </c>
      <c r="E382" s="350"/>
      <c r="F382" s="460" t="s">
        <v>376</v>
      </c>
      <c r="G382" s="460"/>
      <c r="H382" s="403">
        <v>26470</v>
      </c>
      <c r="I382" s="404">
        <v>26463.84</v>
      </c>
      <c r="J382" s="406">
        <f t="shared" si="5"/>
        <v>99.9767283717416</v>
      </c>
      <c r="L382" s="386"/>
    </row>
    <row r="383" spans="2:12" ht="15" customHeight="1">
      <c r="B383" s="456"/>
      <c r="C383" s="456"/>
      <c r="D383" s="378"/>
      <c r="E383" s="378">
        <v>4300</v>
      </c>
      <c r="F383" s="457" t="s">
        <v>214</v>
      </c>
      <c r="G383" s="457"/>
      <c r="H383" s="398">
        <v>26470</v>
      </c>
      <c r="I383" s="399">
        <v>26463.84</v>
      </c>
      <c r="J383" s="397">
        <f t="shared" si="5"/>
        <v>99.9767283717416</v>
      </c>
      <c r="L383" s="386"/>
    </row>
    <row r="384" spans="2:12" ht="15" customHeight="1">
      <c r="B384" s="456"/>
      <c r="C384" s="456"/>
      <c r="D384" s="350">
        <v>90004</v>
      </c>
      <c r="E384" s="350"/>
      <c r="F384" s="460" t="s">
        <v>378</v>
      </c>
      <c r="G384" s="460"/>
      <c r="H384" s="403">
        <v>128938</v>
      </c>
      <c r="I384" s="404">
        <f>SUM(I385:I388)</f>
        <v>91186.44</v>
      </c>
      <c r="J384" s="406">
        <f t="shared" si="5"/>
        <v>70.72115280212195</v>
      </c>
      <c r="L384" s="386"/>
    </row>
    <row r="385" spans="2:12" ht="15" customHeight="1">
      <c r="B385" s="456"/>
      <c r="C385" s="456"/>
      <c r="D385" s="378"/>
      <c r="E385" s="378">
        <v>4210</v>
      </c>
      <c r="F385" s="457" t="s">
        <v>219</v>
      </c>
      <c r="G385" s="457"/>
      <c r="H385" s="398">
        <v>20169</v>
      </c>
      <c r="I385" s="399">
        <v>12418.72</v>
      </c>
      <c r="J385" s="397">
        <f t="shared" si="5"/>
        <v>61.57330556795081</v>
      </c>
      <c r="L385" s="386"/>
    </row>
    <row r="386" spans="2:12" ht="15" customHeight="1">
      <c r="B386" s="456"/>
      <c r="C386" s="456"/>
      <c r="D386" s="378"/>
      <c r="E386" s="378">
        <v>4300</v>
      </c>
      <c r="F386" s="457" t="s">
        <v>214</v>
      </c>
      <c r="G386" s="457"/>
      <c r="H386" s="398">
        <v>72269</v>
      </c>
      <c r="I386" s="399">
        <v>72267.72</v>
      </c>
      <c r="J386" s="397">
        <f t="shared" si="5"/>
        <v>99.99822883947475</v>
      </c>
      <c r="L386" s="386"/>
    </row>
    <row r="387" spans="2:12" ht="15" customHeight="1">
      <c r="B387" s="456"/>
      <c r="C387" s="456"/>
      <c r="D387" s="378"/>
      <c r="E387" s="378">
        <v>6050</v>
      </c>
      <c r="F387" s="457" t="s">
        <v>546</v>
      </c>
      <c r="G387" s="457"/>
      <c r="H387" s="398">
        <v>30000</v>
      </c>
      <c r="I387" s="399">
        <v>0</v>
      </c>
      <c r="J387" s="397">
        <f t="shared" si="5"/>
        <v>0</v>
      </c>
      <c r="L387" s="386"/>
    </row>
    <row r="388" spans="2:12" ht="19.5" customHeight="1">
      <c r="B388" s="456"/>
      <c r="C388" s="456"/>
      <c r="D388" s="378"/>
      <c r="E388" s="378">
        <v>6060</v>
      </c>
      <c r="F388" s="457" t="s">
        <v>553</v>
      </c>
      <c r="G388" s="457"/>
      <c r="H388" s="398">
        <v>6500</v>
      </c>
      <c r="I388" s="399">
        <v>6500</v>
      </c>
      <c r="J388" s="397">
        <f t="shared" si="5"/>
        <v>100</v>
      </c>
      <c r="L388" s="386"/>
    </row>
    <row r="389" spans="2:12" ht="15" customHeight="1">
      <c r="B389" s="456"/>
      <c r="C389" s="456"/>
      <c r="D389" s="350">
        <v>90015</v>
      </c>
      <c r="E389" s="350"/>
      <c r="F389" s="460" t="s">
        <v>304</v>
      </c>
      <c r="G389" s="460"/>
      <c r="H389" s="403">
        <v>255000</v>
      </c>
      <c r="I389" s="404">
        <f>SUM(I390:I393)</f>
        <v>197909.44</v>
      </c>
      <c r="J389" s="406">
        <f t="shared" si="5"/>
        <v>77.61154509803922</v>
      </c>
      <c r="L389" s="386"/>
    </row>
    <row r="390" spans="2:12" ht="15" customHeight="1">
      <c r="B390" s="456"/>
      <c r="C390" s="456"/>
      <c r="D390" s="378"/>
      <c r="E390" s="378">
        <v>4210</v>
      </c>
      <c r="F390" s="457" t="s">
        <v>219</v>
      </c>
      <c r="G390" s="457"/>
      <c r="H390" s="398">
        <v>5000</v>
      </c>
      <c r="I390" s="399">
        <v>0</v>
      </c>
      <c r="J390" s="397">
        <f t="shared" si="5"/>
        <v>0</v>
      </c>
      <c r="L390" s="386"/>
    </row>
    <row r="391" spans="2:12" ht="15" customHeight="1">
      <c r="B391" s="456"/>
      <c r="C391" s="456"/>
      <c r="D391" s="378"/>
      <c r="E391" s="378">
        <v>4260</v>
      </c>
      <c r="F391" s="457" t="s">
        <v>247</v>
      </c>
      <c r="G391" s="457"/>
      <c r="H391" s="398">
        <v>160000</v>
      </c>
      <c r="I391" s="399">
        <v>128492.56</v>
      </c>
      <c r="J391" s="397">
        <f aca="true" t="shared" si="6" ref="J391:J454">I391/H391*100</f>
        <v>80.30785</v>
      </c>
      <c r="L391" s="386"/>
    </row>
    <row r="392" spans="2:12" ht="15" customHeight="1">
      <c r="B392" s="456"/>
      <c r="C392" s="456"/>
      <c r="D392" s="378"/>
      <c r="E392" s="378">
        <v>4270</v>
      </c>
      <c r="F392" s="457" t="s">
        <v>220</v>
      </c>
      <c r="G392" s="457"/>
      <c r="H392" s="398">
        <v>60000</v>
      </c>
      <c r="I392" s="399">
        <v>47920.32</v>
      </c>
      <c r="J392" s="397">
        <f t="shared" si="6"/>
        <v>79.86720000000001</v>
      </c>
      <c r="L392" s="386"/>
    </row>
    <row r="393" spans="2:12" ht="15" customHeight="1">
      <c r="B393" s="456"/>
      <c r="C393" s="456"/>
      <c r="D393" s="378"/>
      <c r="E393" s="378">
        <v>4300</v>
      </c>
      <c r="F393" s="457" t="s">
        <v>214</v>
      </c>
      <c r="G393" s="457"/>
      <c r="H393" s="398">
        <v>30000</v>
      </c>
      <c r="I393" s="399">
        <v>21496.56</v>
      </c>
      <c r="J393" s="397">
        <f t="shared" si="6"/>
        <v>71.65520000000001</v>
      </c>
      <c r="L393" s="386"/>
    </row>
    <row r="394" spans="2:12" ht="19.5" customHeight="1">
      <c r="B394" s="456"/>
      <c r="C394" s="456"/>
      <c r="D394" s="350">
        <v>90019</v>
      </c>
      <c r="E394" s="350"/>
      <c r="F394" s="460" t="s">
        <v>651</v>
      </c>
      <c r="G394" s="460"/>
      <c r="H394" s="403">
        <v>3050</v>
      </c>
      <c r="I394" s="404">
        <v>3011.46</v>
      </c>
      <c r="J394" s="406">
        <f t="shared" si="6"/>
        <v>98.73639344262295</v>
      </c>
      <c r="L394" s="386"/>
    </row>
    <row r="395" spans="2:12" ht="15" customHeight="1">
      <c r="B395" s="456"/>
      <c r="C395" s="456"/>
      <c r="D395" s="378"/>
      <c r="E395" s="378">
        <v>4210</v>
      </c>
      <c r="F395" s="457" t="s">
        <v>219</v>
      </c>
      <c r="G395" s="457"/>
      <c r="H395" s="398">
        <v>3000</v>
      </c>
      <c r="I395" s="399">
        <v>3000</v>
      </c>
      <c r="J395" s="397">
        <f t="shared" si="6"/>
        <v>100</v>
      </c>
      <c r="L395" s="386"/>
    </row>
    <row r="396" spans="2:12" ht="15" customHeight="1">
      <c r="B396" s="456"/>
      <c r="C396" s="456"/>
      <c r="D396" s="378"/>
      <c r="E396" s="378">
        <v>4610</v>
      </c>
      <c r="F396" s="457" t="s">
        <v>225</v>
      </c>
      <c r="G396" s="457"/>
      <c r="H396" s="398">
        <v>50</v>
      </c>
      <c r="I396" s="399">
        <v>11.46</v>
      </c>
      <c r="J396" s="397">
        <f t="shared" si="6"/>
        <v>22.92</v>
      </c>
      <c r="L396" s="386"/>
    </row>
    <row r="397" spans="2:12" ht="15" customHeight="1">
      <c r="B397" s="456"/>
      <c r="C397" s="456"/>
      <c r="D397" s="350">
        <v>90095</v>
      </c>
      <c r="E397" s="350"/>
      <c r="F397" s="460" t="s">
        <v>327</v>
      </c>
      <c r="G397" s="460"/>
      <c r="H397" s="403">
        <v>48138</v>
      </c>
      <c r="I397" s="404">
        <f>SUM(I398:I402)</f>
        <v>35564.01</v>
      </c>
      <c r="J397" s="406">
        <f t="shared" si="6"/>
        <v>73.87928455689891</v>
      </c>
      <c r="L397" s="386"/>
    </row>
    <row r="398" spans="2:12" ht="15" customHeight="1">
      <c r="B398" s="456"/>
      <c r="C398" s="456"/>
      <c r="D398" s="378"/>
      <c r="E398" s="378">
        <v>4210</v>
      </c>
      <c r="F398" s="457" t="s">
        <v>219</v>
      </c>
      <c r="G398" s="457"/>
      <c r="H398" s="398">
        <v>14254</v>
      </c>
      <c r="I398" s="399">
        <v>14253.86</v>
      </c>
      <c r="J398" s="397">
        <f t="shared" si="6"/>
        <v>99.99901781955943</v>
      </c>
      <c r="L398" s="386"/>
    </row>
    <row r="399" spans="2:12" ht="15" customHeight="1">
      <c r="B399" s="456"/>
      <c r="C399" s="456"/>
      <c r="D399" s="378"/>
      <c r="E399" s="378">
        <v>4260</v>
      </c>
      <c r="F399" s="457" t="s">
        <v>247</v>
      </c>
      <c r="G399" s="457"/>
      <c r="H399" s="398">
        <v>1107</v>
      </c>
      <c r="I399" s="399">
        <v>1106.55</v>
      </c>
      <c r="J399" s="397">
        <f t="shared" si="6"/>
        <v>99.95934959349593</v>
      </c>
      <c r="L399" s="386"/>
    </row>
    <row r="400" spans="2:12" ht="15" customHeight="1">
      <c r="B400" s="456"/>
      <c r="C400" s="456"/>
      <c r="D400" s="378"/>
      <c r="E400" s="378">
        <v>4270</v>
      </c>
      <c r="F400" s="457" t="s">
        <v>220</v>
      </c>
      <c r="G400" s="457"/>
      <c r="H400" s="398">
        <v>5000</v>
      </c>
      <c r="I400" s="399">
        <v>0</v>
      </c>
      <c r="J400" s="397">
        <f t="shared" si="6"/>
        <v>0</v>
      </c>
      <c r="L400" s="386"/>
    </row>
    <row r="401" spans="2:12" ht="15" customHeight="1">
      <c r="B401" s="456"/>
      <c r="C401" s="456"/>
      <c r="D401" s="378"/>
      <c r="E401" s="378">
        <v>4300</v>
      </c>
      <c r="F401" s="457" t="s">
        <v>214</v>
      </c>
      <c r="G401" s="457"/>
      <c r="H401" s="398">
        <v>27000</v>
      </c>
      <c r="I401" s="399">
        <v>19427.47</v>
      </c>
      <c r="J401" s="397">
        <f t="shared" si="6"/>
        <v>71.9535925925926</v>
      </c>
      <c r="L401" s="386"/>
    </row>
    <row r="402" spans="2:12" ht="19.5" customHeight="1">
      <c r="B402" s="456"/>
      <c r="C402" s="456"/>
      <c r="D402" s="378"/>
      <c r="E402" s="378">
        <v>4390</v>
      </c>
      <c r="F402" s="457" t="s">
        <v>303</v>
      </c>
      <c r="G402" s="457"/>
      <c r="H402" s="398">
        <v>777</v>
      </c>
      <c r="I402" s="399">
        <v>776.13</v>
      </c>
      <c r="J402" s="397">
        <f t="shared" si="6"/>
        <v>99.88803088803088</v>
      </c>
      <c r="L402" s="386"/>
    </row>
    <row r="403" spans="2:12" ht="15" customHeight="1">
      <c r="B403" s="449">
        <v>921</v>
      </c>
      <c r="C403" s="449"/>
      <c r="D403" s="350"/>
      <c r="E403" s="350"/>
      <c r="F403" s="460" t="s">
        <v>381</v>
      </c>
      <c r="G403" s="460"/>
      <c r="H403" s="403">
        <v>4653753</v>
      </c>
      <c r="I403" s="404">
        <v>4546061.12</v>
      </c>
      <c r="J403" s="406">
        <f t="shared" si="6"/>
        <v>97.6859132833221</v>
      </c>
      <c r="L403" s="386"/>
    </row>
    <row r="404" spans="2:12" ht="15" customHeight="1">
      <c r="B404" s="461"/>
      <c r="C404" s="461"/>
      <c r="D404" s="350">
        <v>92109</v>
      </c>
      <c r="E404" s="350"/>
      <c r="F404" s="460" t="s">
        <v>382</v>
      </c>
      <c r="G404" s="460"/>
      <c r="H404" s="403">
        <v>1186408.9</v>
      </c>
      <c r="I404" s="404">
        <f>SUM(I405:I419)</f>
        <v>1182566.96</v>
      </c>
      <c r="J404" s="406">
        <f t="shared" si="6"/>
        <v>99.67617066931983</v>
      </c>
      <c r="L404" s="386"/>
    </row>
    <row r="405" spans="2:12" ht="19.5" customHeight="1">
      <c r="B405" s="456"/>
      <c r="C405" s="456"/>
      <c r="D405" s="378"/>
      <c r="E405" s="378">
        <v>2480</v>
      </c>
      <c r="F405" s="457" t="s">
        <v>308</v>
      </c>
      <c r="G405" s="457"/>
      <c r="H405" s="398">
        <v>367300</v>
      </c>
      <c r="I405" s="399">
        <v>367300</v>
      </c>
      <c r="J405" s="397">
        <f t="shared" si="6"/>
        <v>100</v>
      </c>
      <c r="L405" s="386"/>
    </row>
    <row r="406" spans="2:12" ht="15" customHeight="1">
      <c r="B406" s="456"/>
      <c r="C406" s="456"/>
      <c r="D406" s="378"/>
      <c r="E406" s="378">
        <v>4110</v>
      </c>
      <c r="F406" s="457" t="s">
        <v>210</v>
      </c>
      <c r="G406" s="457"/>
      <c r="H406" s="398">
        <v>948</v>
      </c>
      <c r="I406" s="399">
        <v>899.46</v>
      </c>
      <c r="J406" s="397">
        <f t="shared" si="6"/>
        <v>94.87974683544304</v>
      </c>
      <c r="L406" s="386"/>
    </row>
    <row r="407" spans="2:12" ht="15" customHeight="1">
      <c r="B407" s="456"/>
      <c r="C407" s="456"/>
      <c r="D407" s="378"/>
      <c r="E407" s="378">
        <v>4120</v>
      </c>
      <c r="F407" s="457" t="s">
        <v>222</v>
      </c>
      <c r="G407" s="457"/>
      <c r="H407" s="398">
        <v>79</v>
      </c>
      <c r="I407" s="399">
        <v>78.4</v>
      </c>
      <c r="J407" s="397">
        <f t="shared" si="6"/>
        <v>99.24050632911393</v>
      </c>
      <c r="L407" s="386"/>
    </row>
    <row r="408" spans="2:12" ht="15" customHeight="1">
      <c r="B408" s="456"/>
      <c r="C408" s="456"/>
      <c r="D408" s="378"/>
      <c r="E408" s="378">
        <v>4170</v>
      </c>
      <c r="F408" s="457" t="s">
        <v>212</v>
      </c>
      <c r="G408" s="457"/>
      <c r="H408" s="398">
        <v>22000</v>
      </c>
      <c r="I408" s="399">
        <v>21929.64</v>
      </c>
      <c r="J408" s="397">
        <f t="shared" si="6"/>
        <v>99.68018181818181</v>
      </c>
      <c r="L408" s="386"/>
    </row>
    <row r="409" spans="2:12" ht="15" customHeight="1">
      <c r="B409" s="456"/>
      <c r="C409" s="456"/>
      <c r="D409" s="378"/>
      <c r="E409" s="378">
        <v>4210</v>
      </c>
      <c r="F409" s="457" t="s">
        <v>219</v>
      </c>
      <c r="G409" s="457"/>
      <c r="H409" s="398">
        <v>58956.9</v>
      </c>
      <c r="I409" s="399">
        <v>58956.61</v>
      </c>
      <c r="J409" s="397">
        <f t="shared" si="6"/>
        <v>99.9995081152503</v>
      </c>
      <c r="L409" s="386"/>
    </row>
    <row r="410" spans="2:12" ht="15" customHeight="1">
      <c r="B410" s="456"/>
      <c r="C410" s="456"/>
      <c r="D410" s="378"/>
      <c r="E410" s="378">
        <v>4260</v>
      </c>
      <c r="F410" s="457" t="s">
        <v>247</v>
      </c>
      <c r="G410" s="457"/>
      <c r="H410" s="398">
        <v>26338</v>
      </c>
      <c r="I410" s="399">
        <v>26337.5</v>
      </c>
      <c r="J410" s="397">
        <f t="shared" si="6"/>
        <v>99.9981016022477</v>
      </c>
      <c r="L410" s="386"/>
    </row>
    <row r="411" spans="2:12" ht="15" customHeight="1">
      <c r="B411" s="456"/>
      <c r="C411" s="456"/>
      <c r="D411" s="378"/>
      <c r="E411" s="378">
        <v>4270</v>
      </c>
      <c r="F411" s="457" t="s">
        <v>220</v>
      </c>
      <c r="G411" s="457"/>
      <c r="H411" s="398">
        <v>3960</v>
      </c>
      <c r="I411" s="399">
        <v>3864.6</v>
      </c>
      <c r="J411" s="397">
        <f t="shared" si="6"/>
        <v>97.59090909090908</v>
      </c>
      <c r="L411" s="386"/>
    </row>
    <row r="412" spans="2:12" ht="15" customHeight="1">
      <c r="B412" s="456"/>
      <c r="C412" s="456"/>
      <c r="D412" s="378"/>
      <c r="E412" s="378">
        <v>4280</v>
      </c>
      <c r="F412" s="457" t="s">
        <v>248</v>
      </c>
      <c r="G412" s="457"/>
      <c r="H412" s="398">
        <v>40</v>
      </c>
      <c r="I412" s="399">
        <v>40</v>
      </c>
      <c r="J412" s="397">
        <f t="shared" si="6"/>
        <v>100</v>
      </c>
      <c r="L412" s="386"/>
    </row>
    <row r="413" spans="2:12" ht="15" customHeight="1">
      <c r="B413" s="456"/>
      <c r="C413" s="456"/>
      <c r="D413" s="378"/>
      <c r="E413" s="378">
        <v>4300</v>
      </c>
      <c r="F413" s="457" t="s">
        <v>214</v>
      </c>
      <c r="G413" s="457"/>
      <c r="H413" s="398">
        <v>21710</v>
      </c>
      <c r="I413" s="399">
        <v>21709.11</v>
      </c>
      <c r="J413" s="397">
        <f t="shared" si="6"/>
        <v>99.99590050667895</v>
      </c>
      <c r="L413" s="386"/>
    </row>
    <row r="414" spans="2:12" ht="15" customHeight="1">
      <c r="B414" s="456"/>
      <c r="C414" s="456"/>
      <c r="D414" s="378"/>
      <c r="E414" s="378">
        <v>4350</v>
      </c>
      <c r="F414" s="457" t="s">
        <v>249</v>
      </c>
      <c r="G414" s="457"/>
      <c r="H414" s="398">
        <v>2777</v>
      </c>
      <c r="I414" s="399">
        <v>2776.59</v>
      </c>
      <c r="J414" s="397">
        <f t="shared" si="6"/>
        <v>99.9852358660425</v>
      </c>
      <c r="L414" s="386"/>
    </row>
    <row r="415" spans="2:12" ht="26.25" customHeight="1">
      <c r="B415" s="456"/>
      <c r="C415" s="456"/>
      <c r="D415" s="378"/>
      <c r="E415" s="378">
        <v>4370</v>
      </c>
      <c r="F415" s="457" t="s">
        <v>251</v>
      </c>
      <c r="G415" s="457"/>
      <c r="H415" s="398">
        <v>1000</v>
      </c>
      <c r="I415" s="399">
        <v>763.67</v>
      </c>
      <c r="J415" s="397">
        <f t="shared" si="6"/>
        <v>76.36699999999999</v>
      </c>
      <c r="L415" s="386"/>
    </row>
    <row r="416" spans="2:12" ht="15" customHeight="1">
      <c r="B416" s="456"/>
      <c r="C416" s="456"/>
      <c r="D416" s="378"/>
      <c r="E416" s="378">
        <v>6050</v>
      </c>
      <c r="F416" s="457" t="s">
        <v>546</v>
      </c>
      <c r="G416" s="457"/>
      <c r="H416" s="398">
        <v>225500</v>
      </c>
      <c r="I416" s="399">
        <v>225327.04</v>
      </c>
      <c r="J416" s="397">
        <f t="shared" si="6"/>
        <v>99.92329933481153</v>
      </c>
      <c r="L416" s="386"/>
    </row>
    <row r="417" spans="2:12" ht="15" customHeight="1">
      <c r="B417" s="456"/>
      <c r="C417" s="456"/>
      <c r="D417" s="378"/>
      <c r="E417" s="378">
        <v>6057</v>
      </c>
      <c r="F417" s="457" t="s">
        <v>546</v>
      </c>
      <c r="G417" s="457"/>
      <c r="H417" s="398">
        <v>157089</v>
      </c>
      <c r="I417" s="399">
        <v>157069</v>
      </c>
      <c r="J417" s="397">
        <f t="shared" si="6"/>
        <v>99.98726836379377</v>
      </c>
      <c r="L417" s="386"/>
    </row>
    <row r="418" spans="2:12" ht="15" customHeight="1">
      <c r="B418" s="456"/>
      <c r="C418" s="456"/>
      <c r="D418" s="378"/>
      <c r="E418" s="378">
        <v>6059</v>
      </c>
      <c r="F418" s="457" t="s">
        <v>546</v>
      </c>
      <c r="G418" s="457"/>
      <c r="H418" s="398">
        <v>277911</v>
      </c>
      <c r="I418" s="399">
        <v>274785.04</v>
      </c>
      <c r="J418" s="397">
        <f t="shared" si="6"/>
        <v>98.87519385702616</v>
      </c>
      <c r="L418" s="386"/>
    </row>
    <row r="419" spans="2:12" ht="19.5" customHeight="1">
      <c r="B419" s="456"/>
      <c r="C419" s="456"/>
      <c r="D419" s="378"/>
      <c r="E419" s="378">
        <v>6060</v>
      </c>
      <c r="F419" s="457" t="s">
        <v>553</v>
      </c>
      <c r="G419" s="457"/>
      <c r="H419" s="398">
        <v>20800</v>
      </c>
      <c r="I419" s="399">
        <v>20730.3</v>
      </c>
      <c r="J419" s="397">
        <f t="shared" si="6"/>
        <v>99.66490384615383</v>
      </c>
      <c r="L419" s="386"/>
    </row>
    <row r="420" spans="2:12" ht="15" customHeight="1">
      <c r="B420" s="456"/>
      <c r="C420" s="456"/>
      <c r="D420" s="350">
        <v>92116</v>
      </c>
      <c r="E420" s="350"/>
      <c r="F420" s="460" t="s">
        <v>515</v>
      </c>
      <c r="G420" s="460"/>
      <c r="H420" s="403">
        <v>205000</v>
      </c>
      <c r="I420" s="404">
        <v>205000</v>
      </c>
      <c r="J420" s="406">
        <f t="shared" si="6"/>
        <v>100</v>
      </c>
      <c r="L420" s="386"/>
    </row>
    <row r="421" spans="2:12" ht="19.5" customHeight="1">
      <c r="B421" s="456"/>
      <c r="C421" s="456"/>
      <c r="D421" s="378"/>
      <c r="E421" s="378">
        <v>2480</v>
      </c>
      <c r="F421" s="457" t="s">
        <v>308</v>
      </c>
      <c r="G421" s="457"/>
      <c r="H421" s="398">
        <v>205000</v>
      </c>
      <c r="I421" s="399">
        <v>205000</v>
      </c>
      <c r="J421" s="397">
        <f t="shared" si="6"/>
        <v>100</v>
      </c>
      <c r="L421" s="386"/>
    </row>
    <row r="422" spans="2:12" ht="15" customHeight="1">
      <c r="B422" s="456"/>
      <c r="C422" s="456"/>
      <c r="D422" s="350">
        <v>92120</v>
      </c>
      <c r="E422" s="350"/>
      <c r="F422" s="460" t="s">
        <v>310</v>
      </c>
      <c r="G422" s="460"/>
      <c r="H422" s="403">
        <v>1117360</v>
      </c>
      <c r="I422" s="404">
        <f>SUM(I423:I426)</f>
        <v>1109728.58</v>
      </c>
      <c r="J422" s="406">
        <f t="shared" si="6"/>
        <v>99.31701331710461</v>
      </c>
      <c r="L422" s="386"/>
    </row>
    <row r="423" spans="2:12" ht="15" customHeight="1">
      <c r="B423" s="456"/>
      <c r="C423" s="456"/>
      <c r="D423" s="378"/>
      <c r="E423" s="378">
        <v>4170</v>
      </c>
      <c r="F423" s="457" t="s">
        <v>212</v>
      </c>
      <c r="G423" s="457"/>
      <c r="H423" s="398">
        <v>5900</v>
      </c>
      <c r="I423" s="399">
        <v>5900</v>
      </c>
      <c r="J423" s="397">
        <f t="shared" si="6"/>
        <v>100</v>
      </c>
      <c r="L423" s="386"/>
    </row>
    <row r="424" spans="2:12" ht="15" customHeight="1">
      <c r="B424" s="456"/>
      <c r="C424" s="456"/>
      <c r="D424" s="378"/>
      <c r="E424" s="378">
        <v>4210</v>
      </c>
      <c r="F424" s="457" t="s">
        <v>219</v>
      </c>
      <c r="G424" s="457"/>
      <c r="H424" s="398">
        <v>1593</v>
      </c>
      <c r="I424" s="399">
        <v>1592.85</v>
      </c>
      <c r="J424" s="397">
        <f t="shared" si="6"/>
        <v>99.99058380414311</v>
      </c>
      <c r="L424" s="386"/>
    </row>
    <row r="425" spans="2:12" ht="15" customHeight="1">
      <c r="B425" s="456"/>
      <c r="C425" s="456"/>
      <c r="D425" s="378"/>
      <c r="E425" s="378">
        <v>4300</v>
      </c>
      <c r="F425" s="457" t="s">
        <v>214</v>
      </c>
      <c r="G425" s="457"/>
      <c r="H425" s="398">
        <v>2507</v>
      </c>
      <c r="I425" s="399">
        <v>0</v>
      </c>
      <c r="J425" s="397">
        <f t="shared" si="6"/>
        <v>0</v>
      </c>
      <c r="L425" s="386"/>
    </row>
    <row r="426" spans="2:12" ht="15" customHeight="1">
      <c r="B426" s="456"/>
      <c r="C426" s="456"/>
      <c r="D426" s="378"/>
      <c r="E426" s="378">
        <v>6050</v>
      </c>
      <c r="F426" s="457" t="s">
        <v>546</v>
      </c>
      <c r="G426" s="457"/>
      <c r="H426" s="398">
        <v>1107360</v>
      </c>
      <c r="I426" s="399">
        <v>1102235.73</v>
      </c>
      <c r="J426" s="397">
        <f t="shared" si="6"/>
        <v>99.53725346770698</v>
      </c>
      <c r="L426" s="386"/>
    </row>
    <row r="427" spans="2:12" ht="15" customHeight="1">
      <c r="B427" s="456"/>
      <c r="C427" s="456"/>
      <c r="D427" s="350">
        <v>92195</v>
      </c>
      <c r="E427" s="350"/>
      <c r="F427" s="460" t="s">
        <v>327</v>
      </c>
      <c r="G427" s="460"/>
      <c r="H427" s="403">
        <v>2144984.1</v>
      </c>
      <c r="I427" s="404">
        <f>SUM(I428:I433)</f>
        <v>2048765.5799999998</v>
      </c>
      <c r="J427" s="406">
        <f t="shared" si="6"/>
        <v>95.51425486091014</v>
      </c>
      <c r="L427" s="386"/>
    </row>
    <row r="428" spans="2:12" ht="26.25" customHeight="1">
      <c r="B428" s="456"/>
      <c r="C428" s="456"/>
      <c r="D428" s="378"/>
      <c r="E428" s="378">
        <v>2820</v>
      </c>
      <c r="F428" s="457" t="s">
        <v>270</v>
      </c>
      <c r="G428" s="457"/>
      <c r="H428" s="398">
        <v>5000</v>
      </c>
      <c r="I428" s="399">
        <v>1999.22</v>
      </c>
      <c r="J428" s="397">
        <f t="shared" si="6"/>
        <v>39.9844</v>
      </c>
      <c r="L428" s="386"/>
    </row>
    <row r="429" spans="2:12" ht="15" customHeight="1">
      <c r="B429" s="456"/>
      <c r="C429" s="456"/>
      <c r="D429" s="378"/>
      <c r="E429" s="378">
        <v>4170</v>
      </c>
      <c r="F429" s="457" t="s">
        <v>212</v>
      </c>
      <c r="G429" s="457"/>
      <c r="H429" s="398">
        <v>5510</v>
      </c>
      <c r="I429" s="399">
        <v>4255</v>
      </c>
      <c r="J429" s="397">
        <f t="shared" si="6"/>
        <v>77.22323049001815</v>
      </c>
      <c r="L429" s="386"/>
    </row>
    <row r="430" spans="2:12" ht="15" customHeight="1">
      <c r="B430" s="456"/>
      <c r="C430" s="456"/>
      <c r="D430" s="378"/>
      <c r="E430" s="378">
        <v>4210</v>
      </c>
      <c r="F430" s="457" t="s">
        <v>219</v>
      </c>
      <c r="G430" s="457"/>
      <c r="H430" s="398">
        <v>22798.6</v>
      </c>
      <c r="I430" s="399">
        <v>22798.02</v>
      </c>
      <c r="J430" s="397">
        <f t="shared" si="6"/>
        <v>99.99745598413938</v>
      </c>
      <c r="L430" s="386"/>
    </row>
    <row r="431" spans="2:12" ht="15" customHeight="1">
      <c r="B431" s="456"/>
      <c r="C431" s="456"/>
      <c r="D431" s="378"/>
      <c r="E431" s="378">
        <v>4300</v>
      </c>
      <c r="F431" s="457" t="s">
        <v>214</v>
      </c>
      <c r="G431" s="457"/>
      <c r="H431" s="398">
        <v>11675.5</v>
      </c>
      <c r="I431" s="399">
        <v>4922.5</v>
      </c>
      <c r="J431" s="397">
        <f t="shared" si="6"/>
        <v>42.16093529185046</v>
      </c>
      <c r="L431" s="386"/>
    </row>
    <row r="432" spans="2:12" ht="15" customHeight="1">
      <c r="B432" s="456"/>
      <c r="C432" s="456"/>
      <c r="D432" s="378"/>
      <c r="E432" s="378">
        <v>6058</v>
      </c>
      <c r="F432" s="457" t="s">
        <v>546</v>
      </c>
      <c r="G432" s="457"/>
      <c r="H432" s="398">
        <v>1727000</v>
      </c>
      <c r="I432" s="399">
        <v>1648183.65</v>
      </c>
      <c r="J432" s="397">
        <f t="shared" si="6"/>
        <v>95.43622756224667</v>
      </c>
      <c r="L432" s="386"/>
    </row>
    <row r="433" spans="2:12" ht="15" customHeight="1">
      <c r="B433" s="456"/>
      <c r="C433" s="456"/>
      <c r="D433" s="378"/>
      <c r="E433" s="378">
        <v>6059</v>
      </c>
      <c r="F433" s="457" t="s">
        <v>546</v>
      </c>
      <c r="G433" s="457"/>
      <c r="H433" s="398">
        <v>373000</v>
      </c>
      <c r="I433" s="399">
        <v>366607.19</v>
      </c>
      <c r="J433" s="397">
        <f t="shared" si="6"/>
        <v>98.28610991957105</v>
      </c>
      <c r="L433" s="386"/>
    </row>
    <row r="434" spans="2:12" ht="15" customHeight="1">
      <c r="B434" s="449">
        <v>926</v>
      </c>
      <c r="C434" s="449"/>
      <c r="D434" s="350"/>
      <c r="E434" s="350"/>
      <c r="F434" s="460" t="s">
        <v>652</v>
      </c>
      <c r="G434" s="460"/>
      <c r="H434" s="403">
        <v>437900</v>
      </c>
      <c r="I434" s="404">
        <v>410120.53</v>
      </c>
      <c r="J434" s="406">
        <f t="shared" si="6"/>
        <v>93.65620689655174</v>
      </c>
      <c r="L434" s="386"/>
    </row>
    <row r="435" spans="2:12" ht="15" customHeight="1">
      <c r="B435" s="461"/>
      <c r="C435" s="461"/>
      <c r="D435" s="350">
        <v>92601</v>
      </c>
      <c r="E435" s="350"/>
      <c r="F435" s="460" t="s">
        <v>654</v>
      </c>
      <c r="G435" s="460"/>
      <c r="H435" s="403">
        <v>282900</v>
      </c>
      <c r="I435" s="404">
        <f>SUM(I436:I451)</f>
        <v>268025.19</v>
      </c>
      <c r="J435" s="406">
        <f t="shared" si="6"/>
        <v>94.7420254506893</v>
      </c>
      <c r="L435" s="386"/>
    </row>
    <row r="436" spans="2:12" ht="15" customHeight="1">
      <c r="B436" s="456"/>
      <c r="C436" s="456"/>
      <c r="D436" s="378"/>
      <c r="E436" s="378">
        <v>3020</v>
      </c>
      <c r="F436" s="457" t="s">
        <v>241</v>
      </c>
      <c r="G436" s="457"/>
      <c r="H436" s="398">
        <v>648</v>
      </c>
      <c r="I436" s="399">
        <v>647.01</v>
      </c>
      <c r="J436" s="397">
        <f t="shared" si="6"/>
        <v>99.84722222222221</v>
      </c>
      <c r="L436" s="386"/>
    </row>
    <row r="437" spans="2:12" ht="15" customHeight="1">
      <c r="B437" s="456"/>
      <c r="C437" s="456"/>
      <c r="D437" s="378"/>
      <c r="E437" s="378">
        <v>4010</v>
      </c>
      <c r="F437" s="457" t="s">
        <v>228</v>
      </c>
      <c r="G437" s="457"/>
      <c r="H437" s="398">
        <v>95500</v>
      </c>
      <c r="I437" s="399">
        <v>95175.75</v>
      </c>
      <c r="J437" s="397">
        <f t="shared" si="6"/>
        <v>99.66047120418848</v>
      </c>
      <c r="L437" s="386"/>
    </row>
    <row r="438" spans="2:12" ht="15" customHeight="1">
      <c r="B438" s="456"/>
      <c r="C438" s="456"/>
      <c r="D438" s="378"/>
      <c r="E438" s="378">
        <v>4040</v>
      </c>
      <c r="F438" s="457" t="s">
        <v>243</v>
      </c>
      <c r="G438" s="457"/>
      <c r="H438" s="398">
        <v>7060</v>
      </c>
      <c r="I438" s="399">
        <v>7059.81</v>
      </c>
      <c r="J438" s="397">
        <f t="shared" si="6"/>
        <v>99.99730878186969</v>
      </c>
      <c r="L438" s="386"/>
    </row>
    <row r="439" spans="2:12" ht="15" customHeight="1">
      <c r="B439" s="456"/>
      <c r="C439" s="456"/>
      <c r="D439" s="378"/>
      <c r="E439" s="378">
        <v>4110</v>
      </c>
      <c r="F439" s="457" t="s">
        <v>210</v>
      </c>
      <c r="G439" s="457"/>
      <c r="H439" s="398">
        <v>21400</v>
      </c>
      <c r="I439" s="399">
        <v>20208.71</v>
      </c>
      <c r="J439" s="397">
        <f t="shared" si="6"/>
        <v>94.43322429906542</v>
      </c>
      <c r="L439" s="386"/>
    </row>
    <row r="440" spans="2:12" ht="15" customHeight="1">
      <c r="B440" s="456"/>
      <c r="C440" s="456"/>
      <c r="D440" s="378"/>
      <c r="E440" s="378">
        <v>4120</v>
      </c>
      <c r="F440" s="457" t="s">
        <v>222</v>
      </c>
      <c r="G440" s="457"/>
      <c r="H440" s="398">
        <v>2500</v>
      </c>
      <c r="I440" s="399">
        <v>2499.59</v>
      </c>
      <c r="J440" s="397">
        <f t="shared" si="6"/>
        <v>99.98360000000001</v>
      </c>
      <c r="L440" s="386"/>
    </row>
    <row r="441" spans="2:12" ht="15" customHeight="1">
      <c r="B441" s="456"/>
      <c r="C441" s="456"/>
      <c r="D441" s="378"/>
      <c r="E441" s="378">
        <v>4170</v>
      </c>
      <c r="F441" s="457" t="s">
        <v>212</v>
      </c>
      <c r="G441" s="457"/>
      <c r="H441" s="398">
        <v>33000</v>
      </c>
      <c r="I441" s="399">
        <v>31739.53</v>
      </c>
      <c r="J441" s="397">
        <f t="shared" si="6"/>
        <v>96.18039393939394</v>
      </c>
      <c r="L441" s="386"/>
    </row>
    <row r="442" spans="2:12" ht="15" customHeight="1">
      <c r="B442" s="456"/>
      <c r="C442" s="456"/>
      <c r="D442" s="378"/>
      <c r="E442" s="378">
        <v>4210</v>
      </c>
      <c r="F442" s="457" t="s">
        <v>219</v>
      </c>
      <c r="G442" s="457"/>
      <c r="H442" s="398">
        <v>73970</v>
      </c>
      <c r="I442" s="399">
        <v>70738.14</v>
      </c>
      <c r="J442" s="397">
        <f t="shared" si="6"/>
        <v>95.63085034473436</v>
      </c>
      <c r="L442" s="386"/>
    </row>
    <row r="443" spans="2:12" ht="15" customHeight="1">
      <c r="B443" s="456"/>
      <c r="C443" s="456"/>
      <c r="D443" s="378"/>
      <c r="E443" s="378">
        <v>4260</v>
      </c>
      <c r="F443" s="457" t="s">
        <v>247</v>
      </c>
      <c r="G443" s="457"/>
      <c r="H443" s="398">
        <v>19500</v>
      </c>
      <c r="I443" s="399">
        <v>17551.82</v>
      </c>
      <c r="J443" s="397">
        <f t="shared" si="6"/>
        <v>90.00933333333333</v>
      </c>
      <c r="L443" s="386"/>
    </row>
    <row r="444" spans="2:12" ht="15" customHeight="1">
      <c r="B444" s="456"/>
      <c r="C444" s="456"/>
      <c r="D444" s="378"/>
      <c r="E444" s="378">
        <v>4270</v>
      </c>
      <c r="F444" s="457" t="s">
        <v>220</v>
      </c>
      <c r="G444" s="457"/>
      <c r="H444" s="398">
        <v>5000</v>
      </c>
      <c r="I444" s="399">
        <v>3741.03</v>
      </c>
      <c r="J444" s="397">
        <f t="shared" si="6"/>
        <v>74.8206</v>
      </c>
      <c r="L444" s="386"/>
    </row>
    <row r="445" spans="2:12" ht="15" customHeight="1">
      <c r="B445" s="456"/>
      <c r="C445" s="456"/>
      <c r="D445" s="378"/>
      <c r="E445" s="378">
        <v>4280</v>
      </c>
      <c r="F445" s="457" t="s">
        <v>248</v>
      </c>
      <c r="G445" s="457"/>
      <c r="H445" s="398">
        <v>40</v>
      </c>
      <c r="I445" s="399">
        <v>40</v>
      </c>
      <c r="J445" s="397">
        <f t="shared" si="6"/>
        <v>100</v>
      </c>
      <c r="L445" s="386"/>
    </row>
    <row r="446" spans="2:12" ht="15" customHeight="1">
      <c r="B446" s="456"/>
      <c r="C446" s="456"/>
      <c r="D446" s="378"/>
      <c r="E446" s="378">
        <v>4300</v>
      </c>
      <c r="F446" s="457" t="s">
        <v>214</v>
      </c>
      <c r="G446" s="457"/>
      <c r="H446" s="398">
        <v>8500</v>
      </c>
      <c r="I446" s="399">
        <v>7341.32</v>
      </c>
      <c r="J446" s="397">
        <f t="shared" si="6"/>
        <v>86.3684705882353</v>
      </c>
      <c r="L446" s="386"/>
    </row>
    <row r="447" spans="2:12" ht="26.25" customHeight="1">
      <c r="B447" s="456"/>
      <c r="C447" s="456"/>
      <c r="D447" s="378"/>
      <c r="E447" s="378">
        <v>4370</v>
      </c>
      <c r="F447" s="457" t="s">
        <v>251</v>
      </c>
      <c r="G447" s="457"/>
      <c r="H447" s="398">
        <v>1500</v>
      </c>
      <c r="I447" s="399">
        <v>1089.91</v>
      </c>
      <c r="J447" s="397">
        <f t="shared" si="6"/>
        <v>72.66066666666667</v>
      </c>
      <c r="L447" s="386"/>
    </row>
    <row r="448" spans="2:12" ht="15" customHeight="1">
      <c r="B448" s="456"/>
      <c r="C448" s="456"/>
      <c r="D448" s="378"/>
      <c r="E448" s="378">
        <v>4410</v>
      </c>
      <c r="F448" s="457" t="s">
        <v>253</v>
      </c>
      <c r="G448" s="457"/>
      <c r="H448" s="398">
        <v>500</v>
      </c>
      <c r="I448" s="399">
        <v>0</v>
      </c>
      <c r="J448" s="397">
        <f t="shared" si="6"/>
        <v>0</v>
      </c>
      <c r="L448" s="386"/>
    </row>
    <row r="449" spans="2:12" ht="15" customHeight="1">
      <c r="B449" s="456"/>
      <c r="C449" s="456"/>
      <c r="D449" s="378"/>
      <c r="E449" s="378">
        <v>4430</v>
      </c>
      <c r="F449" s="457" t="s">
        <v>216</v>
      </c>
      <c r="G449" s="457"/>
      <c r="H449" s="398">
        <v>500</v>
      </c>
      <c r="I449" s="399">
        <v>0</v>
      </c>
      <c r="J449" s="397">
        <f t="shared" si="6"/>
        <v>0</v>
      </c>
      <c r="L449" s="386"/>
    </row>
    <row r="450" spans="2:12" ht="19.5" customHeight="1">
      <c r="B450" s="456"/>
      <c r="C450" s="456"/>
      <c r="D450" s="378"/>
      <c r="E450" s="378">
        <v>4440</v>
      </c>
      <c r="F450" s="457" t="s">
        <v>256</v>
      </c>
      <c r="G450" s="457"/>
      <c r="H450" s="398">
        <v>3282</v>
      </c>
      <c r="I450" s="399">
        <v>3282</v>
      </c>
      <c r="J450" s="397">
        <f t="shared" si="6"/>
        <v>100</v>
      </c>
      <c r="L450" s="386"/>
    </row>
    <row r="451" spans="2:12" ht="19.5" customHeight="1">
      <c r="B451" s="456"/>
      <c r="C451" s="456"/>
      <c r="D451" s="378"/>
      <c r="E451" s="378">
        <v>6060</v>
      </c>
      <c r="F451" s="457" t="s">
        <v>553</v>
      </c>
      <c r="G451" s="457"/>
      <c r="H451" s="398">
        <v>10000</v>
      </c>
      <c r="I451" s="399">
        <v>6910.57</v>
      </c>
      <c r="J451" s="397">
        <f t="shared" si="6"/>
        <v>69.1057</v>
      </c>
      <c r="L451" s="386"/>
    </row>
    <row r="452" spans="2:12" ht="15" customHeight="1">
      <c r="B452" s="456"/>
      <c r="C452" s="456"/>
      <c r="D452" s="350">
        <v>92605</v>
      </c>
      <c r="E452" s="350"/>
      <c r="F452" s="460" t="s">
        <v>205</v>
      </c>
      <c r="G452" s="460"/>
      <c r="H452" s="403">
        <v>155000</v>
      </c>
      <c r="I452" s="404">
        <f>SUM(I453:I456)</f>
        <v>142095.34</v>
      </c>
      <c r="J452" s="406">
        <f t="shared" si="6"/>
        <v>91.6744129032258</v>
      </c>
      <c r="L452" s="386"/>
    </row>
    <row r="453" spans="2:12" ht="33.75" customHeight="1">
      <c r="B453" s="456"/>
      <c r="C453" s="456"/>
      <c r="D453" s="378"/>
      <c r="E453" s="378">
        <v>2820</v>
      </c>
      <c r="F453" s="457" t="s">
        <v>270</v>
      </c>
      <c r="G453" s="457"/>
      <c r="H453" s="398">
        <v>140500</v>
      </c>
      <c r="I453" s="399">
        <v>140300</v>
      </c>
      <c r="J453" s="397">
        <f t="shared" si="6"/>
        <v>99.85765124555161</v>
      </c>
      <c r="L453" s="386"/>
    </row>
    <row r="454" spans="2:12" ht="15" customHeight="1">
      <c r="B454" s="456"/>
      <c r="C454" s="456"/>
      <c r="D454" s="378"/>
      <c r="E454" s="378">
        <v>4210</v>
      </c>
      <c r="F454" s="457" t="s">
        <v>219</v>
      </c>
      <c r="G454" s="457"/>
      <c r="H454" s="398">
        <v>9500</v>
      </c>
      <c r="I454" s="399">
        <v>1016.74</v>
      </c>
      <c r="J454" s="397">
        <f t="shared" si="6"/>
        <v>10.702526315789473</v>
      </c>
      <c r="L454" s="386"/>
    </row>
    <row r="455" spans="2:12" ht="15" customHeight="1">
      <c r="B455" s="456"/>
      <c r="C455" s="456"/>
      <c r="D455" s="378"/>
      <c r="E455" s="378">
        <v>4300</v>
      </c>
      <c r="F455" s="457" t="s">
        <v>214</v>
      </c>
      <c r="G455" s="457"/>
      <c r="H455" s="398">
        <v>4916</v>
      </c>
      <c r="I455" s="399">
        <v>778.6</v>
      </c>
      <c r="J455" s="397">
        <f>I455/H455*100</f>
        <v>15.838079739625712</v>
      </c>
      <c r="L455" s="386"/>
    </row>
    <row r="456" spans="2:12" ht="15" customHeight="1">
      <c r="B456" s="456"/>
      <c r="C456" s="456"/>
      <c r="D456" s="378"/>
      <c r="E456" s="378">
        <v>4610</v>
      </c>
      <c r="F456" s="457" t="s">
        <v>225</v>
      </c>
      <c r="G456" s="457"/>
      <c r="H456" s="398">
        <v>84</v>
      </c>
      <c r="I456" s="399">
        <v>0</v>
      </c>
      <c r="J456" s="397">
        <f>I456/H456*100</f>
        <v>0</v>
      </c>
      <c r="L456" s="386"/>
    </row>
    <row r="457" spans="2:12" ht="20.25" customHeight="1">
      <c r="B457" s="459" t="s">
        <v>562</v>
      </c>
      <c r="C457" s="459"/>
      <c r="D457" s="459"/>
      <c r="E457" s="459"/>
      <c r="F457" s="459"/>
      <c r="G457" s="459"/>
      <c r="H457" s="401">
        <v>22162614.18</v>
      </c>
      <c r="I457" s="402">
        <v>20910885.27</v>
      </c>
      <c r="J457" s="397">
        <f>I457/H457*100</f>
        <v>94.3520701130574</v>
      </c>
      <c r="L457" s="386"/>
    </row>
    <row r="458" spans="1:12" ht="258.75" customHeight="1">
      <c r="A458" s="458"/>
      <c r="B458" s="458"/>
      <c r="C458" s="458"/>
      <c r="D458" s="458"/>
      <c r="E458" s="458"/>
      <c r="F458" s="458"/>
      <c r="G458" s="458"/>
      <c r="H458" s="458"/>
      <c r="I458" s="458"/>
      <c r="J458" s="458"/>
      <c r="K458" s="458"/>
      <c r="L458" s="386"/>
    </row>
    <row r="459" spans="1:12" ht="15" customHeight="1">
      <c r="A459" s="458"/>
      <c r="B459" s="458"/>
      <c r="C459" s="458"/>
      <c r="D459" s="458"/>
      <c r="E459" s="458"/>
      <c r="F459" s="458"/>
      <c r="G459" s="458"/>
      <c r="H459" s="458"/>
      <c r="I459" s="458"/>
      <c r="J459" s="458"/>
      <c r="L459" s="386"/>
    </row>
  </sheetData>
  <mergeCells count="915">
    <mergeCell ref="A1:K1"/>
    <mergeCell ref="A3:B3"/>
    <mergeCell ref="C3:F3"/>
    <mergeCell ref="G3:H3"/>
    <mergeCell ref="I3:K3"/>
    <mergeCell ref="E2:H2"/>
    <mergeCell ref="B5:C5"/>
    <mergeCell ref="F5:G5"/>
    <mergeCell ref="B4:C4"/>
    <mergeCell ref="F4:G4"/>
    <mergeCell ref="B7:C7"/>
    <mergeCell ref="F7:G7"/>
    <mergeCell ref="B6:C6"/>
    <mergeCell ref="F6:G6"/>
    <mergeCell ref="B9:C9"/>
    <mergeCell ref="F9:G9"/>
    <mergeCell ref="B8:C8"/>
    <mergeCell ref="F8:G8"/>
    <mergeCell ref="B11:C11"/>
    <mergeCell ref="F11:G11"/>
    <mergeCell ref="B10:C10"/>
    <mergeCell ref="F10:G10"/>
    <mergeCell ref="B13:C13"/>
    <mergeCell ref="F13:G13"/>
    <mergeCell ref="B12:C12"/>
    <mergeCell ref="F12:G12"/>
    <mergeCell ref="B15:C15"/>
    <mergeCell ref="F15:G15"/>
    <mergeCell ref="B14:C14"/>
    <mergeCell ref="F14:G14"/>
    <mergeCell ref="B17:C17"/>
    <mergeCell ref="F17:G17"/>
    <mergeCell ref="B16:C16"/>
    <mergeCell ref="F16:G16"/>
    <mergeCell ref="B19:C19"/>
    <mergeCell ref="F19:G19"/>
    <mergeCell ref="B18:C18"/>
    <mergeCell ref="F18:G18"/>
    <mergeCell ref="B21:C21"/>
    <mergeCell ref="F21:G21"/>
    <mergeCell ref="B20:C20"/>
    <mergeCell ref="F20:G20"/>
    <mergeCell ref="B23:C23"/>
    <mergeCell ref="F23:G23"/>
    <mergeCell ref="B22:C22"/>
    <mergeCell ref="F22:G22"/>
    <mergeCell ref="B25:C25"/>
    <mergeCell ref="F25:G25"/>
    <mergeCell ref="B24:C24"/>
    <mergeCell ref="F24:G24"/>
    <mergeCell ref="B27:C27"/>
    <mergeCell ref="F27:G27"/>
    <mergeCell ref="B26:C26"/>
    <mergeCell ref="F26:G26"/>
    <mergeCell ref="B29:C29"/>
    <mergeCell ref="F29:G29"/>
    <mergeCell ref="B28:C28"/>
    <mergeCell ref="F28:G28"/>
    <mergeCell ref="B31:C31"/>
    <mergeCell ref="F31:G31"/>
    <mergeCell ref="B30:C30"/>
    <mergeCell ref="F30:G30"/>
    <mergeCell ref="B33:C33"/>
    <mergeCell ref="F33:G33"/>
    <mergeCell ref="B32:C32"/>
    <mergeCell ref="F32:G32"/>
    <mergeCell ref="B35:C35"/>
    <mergeCell ref="F35:G35"/>
    <mergeCell ref="B34:C34"/>
    <mergeCell ref="F34:G34"/>
    <mergeCell ref="B37:C37"/>
    <mergeCell ref="F37:G37"/>
    <mergeCell ref="B36:C36"/>
    <mergeCell ref="F36:G36"/>
    <mergeCell ref="B39:C39"/>
    <mergeCell ref="F39:G39"/>
    <mergeCell ref="B38:C38"/>
    <mergeCell ref="F38:G38"/>
    <mergeCell ref="B41:C41"/>
    <mergeCell ref="F41:G41"/>
    <mergeCell ref="B40:C40"/>
    <mergeCell ref="F40:G40"/>
    <mergeCell ref="B43:C43"/>
    <mergeCell ref="F43:G43"/>
    <mergeCell ref="B42:C42"/>
    <mergeCell ref="F42:G42"/>
    <mergeCell ref="B45:C45"/>
    <mergeCell ref="F45:G45"/>
    <mergeCell ref="B44:C44"/>
    <mergeCell ref="F44:G44"/>
    <mergeCell ref="B47:C47"/>
    <mergeCell ref="F47:G47"/>
    <mergeCell ref="B46:C46"/>
    <mergeCell ref="F46:G46"/>
    <mergeCell ref="B49:C49"/>
    <mergeCell ref="F49:G49"/>
    <mergeCell ref="B48:C48"/>
    <mergeCell ref="F48:G48"/>
    <mergeCell ref="B51:C51"/>
    <mergeCell ref="F51:G51"/>
    <mergeCell ref="B50:C50"/>
    <mergeCell ref="F50:G50"/>
    <mergeCell ref="B53:C53"/>
    <mergeCell ref="F53:G53"/>
    <mergeCell ref="B52:C52"/>
    <mergeCell ref="F52:G52"/>
    <mergeCell ref="B55:C55"/>
    <mergeCell ref="F55:G55"/>
    <mergeCell ref="B54:C54"/>
    <mergeCell ref="F54:G54"/>
    <mergeCell ref="B57:C57"/>
    <mergeCell ref="F57:G57"/>
    <mergeCell ref="B56:C56"/>
    <mergeCell ref="F56:G56"/>
    <mergeCell ref="B59:C59"/>
    <mergeCell ref="F59:G59"/>
    <mergeCell ref="B58:C58"/>
    <mergeCell ref="F58:G58"/>
    <mergeCell ref="B61:C61"/>
    <mergeCell ref="F61:G61"/>
    <mergeCell ref="B60:C60"/>
    <mergeCell ref="F60:G60"/>
    <mergeCell ref="B63:C63"/>
    <mergeCell ref="F63:G63"/>
    <mergeCell ref="B62:C62"/>
    <mergeCell ref="F62:G62"/>
    <mergeCell ref="B65:C65"/>
    <mergeCell ref="F65:G65"/>
    <mergeCell ref="B64:C64"/>
    <mergeCell ref="F64:G64"/>
    <mergeCell ref="B67:C67"/>
    <mergeCell ref="F67:G67"/>
    <mergeCell ref="B66:C66"/>
    <mergeCell ref="F66:G66"/>
    <mergeCell ref="B69:C69"/>
    <mergeCell ref="F69:G69"/>
    <mergeCell ref="B68:C68"/>
    <mergeCell ref="F68:G68"/>
    <mergeCell ref="B71:C71"/>
    <mergeCell ref="F71:G71"/>
    <mergeCell ref="B70:C70"/>
    <mergeCell ref="F70:G70"/>
    <mergeCell ref="B73:C73"/>
    <mergeCell ref="F73:G73"/>
    <mergeCell ref="B72:C72"/>
    <mergeCell ref="F72:G72"/>
    <mergeCell ref="B75:C75"/>
    <mergeCell ref="F75:G75"/>
    <mergeCell ref="B74:C74"/>
    <mergeCell ref="F74:G74"/>
    <mergeCell ref="B77:C77"/>
    <mergeCell ref="F77:G77"/>
    <mergeCell ref="B76:C76"/>
    <mergeCell ref="F76:G76"/>
    <mergeCell ref="B79:C79"/>
    <mergeCell ref="F79:G79"/>
    <mergeCell ref="B78:C78"/>
    <mergeCell ref="F78:G78"/>
    <mergeCell ref="B81:C81"/>
    <mergeCell ref="F81:G81"/>
    <mergeCell ref="B80:C80"/>
    <mergeCell ref="F80:G80"/>
    <mergeCell ref="B83:C83"/>
    <mergeCell ref="F83:G83"/>
    <mergeCell ref="B82:C82"/>
    <mergeCell ref="F82:G82"/>
    <mergeCell ref="B85:C85"/>
    <mergeCell ref="F85:G85"/>
    <mergeCell ref="B84:C84"/>
    <mergeCell ref="F84:G84"/>
    <mergeCell ref="B87:C87"/>
    <mergeCell ref="F87:G87"/>
    <mergeCell ref="B86:C86"/>
    <mergeCell ref="F86:G86"/>
    <mergeCell ref="B89:C89"/>
    <mergeCell ref="F89:G89"/>
    <mergeCell ref="B88:C88"/>
    <mergeCell ref="F88:G88"/>
    <mergeCell ref="B91:C91"/>
    <mergeCell ref="F91:G91"/>
    <mergeCell ref="B90:C90"/>
    <mergeCell ref="F90:G90"/>
    <mergeCell ref="B93:C93"/>
    <mergeCell ref="F93:G93"/>
    <mergeCell ref="B92:C92"/>
    <mergeCell ref="F92:G92"/>
    <mergeCell ref="B95:C95"/>
    <mergeCell ref="F95:G95"/>
    <mergeCell ref="B94:C94"/>
    <mergeCell ref="F94:G94"/>
    <mergeCell ref="B97:C97"/>
    <mergeCell ref="F97:G97"/>
    <mergeCell ref="B96:C96"/>
    <mergeCell ref="F96:G96"/>
    <mergeCell ref="B99:C99"/>
    <mergeCell ref="F99:G99"/>
    <mergeCell ref="B98:C98"/>
    <mergeCell ref="F98:G98"/>
    <mergeCell ref="B101:C101"/>
    <mergeCell ref="F101:G101"/>
    <mergeCell ref="B100:C100"/>
    <mergeCell ref="F100:G100"/>
    <mergeCell ref="B103:C103"/>
    <mergeCell ref="F103:G103"/>
    <mergeCell ref="B102:C102"/>
    <mergeCell ref="F102:G102"/>
    <mergeCell ref="B105:C105"/>
    <mergeCell ref="F105:G105"/>
    <mergeCell ref="B104:C104"/>
    <mergeCell ref="F104:G104"/>
    <mergeCell ref="B107:C107"/>
    <mergeCell ref="F107:G107"/>
    <mergeCell ref="B106:C106"/>
    <mergeCell ref="F106:G106"/>
    <mergeCell ref="B109:C109"/>
    <mergeCell ref="F109:G109"/>
    <mergeCell ref="B108:C108"/>
    <mergeCell ref="F108:G108"/>
    <mergeCell ref="B111:C111"/>
    <mergeCell ref="F111:G111"/>
    <mergeCell ref="B110:C110"/>
    <mergeCell ref="F110:G110"/>
    <mergeCell ref="B113:C113"/>
    <mergeCell ref="F113:G113"/>
    <mergeCell ref="B112:C112"/>
    <mergeCell ref="F112:G112"/>
    <mergeCell ref="B115:C115"/>
    <mergeCell ref="F115:G115"/>
    <mergeCell ref="B114:C114"/>
    <mergeCell ref="F114:G114"/>
    <mergeCell ref="B117:C117"/>
    <mergeCell ref="F117:G117"/>
    <mergeCell ref="B116:C116"/>
    <mergeCell ref="F116:G116"/>
    <mergeCell ref="B119:C119"/>
    <mergeCell ref="F119:G119"/>
    <mergeCell ref="B118:C118"/>
    <mergeCell ref="F118:G118"/>
    <mergeCell ref="B121:C121"/>
    <mergeCell ref="F121:G121"/>
    <mergeCell ref="B120:C120"/>
    <mergeCell ref="F120:G120"/>
    <mergeCell ref="B123:C123"/>
    <mergeCell ref="F123:G123"/>
    <mergeCell ref="B122:C122"/>
    <mergeCell ref="F122:G122"/>
    <mergeCell ref="B125:C125"/>
    <mergeCell ref="F125:G125"/>
    <mergeCell ref="B124:C124"/>
    <mergeCell ref="F124:G124"/>
    <mergeCell ref="B127:C127"/>
    <mergeCell ref="F127:G127"/>
    <mergeCell ref="B126:C126"/>
    <mergeCell ref="F126:G126"/>
    <mergeCell ref="B129:C129"/>
    <mergeCell ref="F129:G129"/>
    <mergeCell ref="B128:C128"/>
    <mergeCell ref="F128:G128"/>
    <mergeCell ref="B131:C131"/>
    <mergeCell ref="F131:G131"/>
    <mergeCell ref="B130:C130"/>
    <mergeCell ref="F130:G130"/>
    <mergeCell ref="B133:C133"/>
    <mergeCell ref="F133:G133"/>
    <mergeCell ref="B132:C132"/>
    <mergeCell ref="F132:G132"/>
    <mergeCell ref="B135:C135"/>
    <mergeCell ref="F135:G135"/>
    <mergeCell ref="B134:C134"/>
    <mergeCell ref="F134:G134"/>
    <mergeCell ref="B137:C137"/>
    <mergeCell ref="F137:G137"/>
    <mergeCell ref="B136:C136"/>
    <mergeCell ref="F136:G136"/>
    <mergeCell ref="B139:C139"/>
    <mergeCell ref="F139:G139"/>
    <mergeCell ref="B138:C138"/>
    <mergeCell ref="F138:G138"/>
    <mergeCell ref="B141:C141"/>
    <mergeCell ref="F141:G141"/>
    <mergeCell ref="B140:C140"/>
    <mergeCell ref="F140:G140"/>
    <mergeCell ref="B143:C143"/>
    <mergeCell ref="F143:G143"/>
    <mergeCell ref="B142:C142"/>
    <mergeCell ref="F142:G142"/>
    <mergeCell ref="B145:C145"/>
    <mergeCell ref="F145:G145"/>
    <mergeCell ref="B144:C144"/>
    <mergeCell ref="F144:G144"/>
    <mergeCell ref="B147:C147"/>
    <mergeCell ref="F147:G147"/>
    <mergeCell ref="B146:C146"/>
    <mergeCell ref="F146:G146"/>
    <mergeCell ref="B149:C149"/>
    <mergeCell ref="F149:G149"/>
    <mergeCell ref="B148:C148"/>
    <mergeCell ref="F148:G148"/>
    <mergeCell ref="B151:C151"/>
    <mergeCell ref="F151:G151"/>
    <mergeCell ref="B150:C150"/>
    <mergeCell ref="F150:G150"/>
    <mergeCell ref="B153:C153"/>
    <mergeCell ref="F153:G153"/>
    <mergeCell ref="B152:C152"/>
    <mergeCell ref="F152:G152"/>
    <mergeCell ref="B155:C155"/>
    <mergeCell ref="F155:G155"/>
    <mergeCell ref="B154:C154"/>
    <mergeCell ref="F154:G154"/>
    <mergeCell ref="B157:C157"/>
    <mergeCell ref="F157:G157"/>
    <mergeCell ref="B156:C156"/>
    <mergeCell ref="F156:G156"/>
    <mergeCell ref="B159:C159"/>
    <mergeCell ref="F159:G159"/>
    <mergeCell ref="B158:C158"/>
    <mergeCell ref="F158:G158"/>
    <mergeCell ref="B161:C161"/>
    <mergeCell ref="F161:G161"/>
    <mergeCell ref="B160:C160"/>
    <mergeCell ref="F160:G160"/>
    <mergeCell ref="B163:C163"/>
    <mergeCell ref="F163:G163"/>
    <mergeCell ref="B162:C162"/>
    <mergeCell ref="F162:G162"/>
    <mergeCell ref="B165:C165"/>
    <mergeCell ref="F165:G165"/>
    <mergeCell ref="B164:C164"/>
    <mergeCell ref="F164:G164"/>
    <mergeCell ref="B167:C167"/>
    <mergeCell ref="F167:G167"/>
    <mergeCell ref="B166:C166"/>
    <mergeCell ref="F166:G166"/>
    <mergeCell ref="B169:C169"/>
    <mergeCell ref="F169:G169"/>
    <mergeCell ref="B168:C168"/>
    <mergeCell ref="F168:G168"/>
    <mergeCell ref="B171:C171"/>
    <mergeCell ref="F171:G171"/>
    <mergeCell ref="B170:C170"/>
    <mergeCell ref="F170:G170"/>
    <mergeCell ref="B173:C173"/>
    <mergeCell ref="F173:G173"/>
    <mergeCell ref="B172:C172"/>
    <mergeCell ref="F172:G172"/>
    <mergeCell ref="B175:C175"/>
    <mergeCell ref="F175:G175"/>
    <mergeCell ref="B174:C174"/>
    <mergeCell ref="F174:G174"/>
    <mergeCell ref="B177:C177"/>
    <mergeCell ref="F177:G177"/>
    <mergeCell ref="B176:C176"/>
    <mergeCell ref="F176:G176"/>
    <mergeCell ref="B179:C179"/>
    <mergeCell ref="F179:G179"/>
    <mergeCell ref="B178:C178"/>
    <mergeCell ref="F178:G178"/>
    <mergeCell ref="B181:C181"/>
    <mergeCell ref="F181:G181"/>
    <mergeCell ref="B180:C180"/>
    <mergeCell ref="F180:G180"/>
    <mergeCell ref="B183:C183"/>
    <mergeCell ref="F183:G183"/>
    <mergeCell ref="B182:C182"/>
    <mergeCell ref="F182:G182"/>
    <mergeCell ref="B185:C185"/>
    <mergeCell ref="F185:G185"/>
    <mergeCell ref="B184:C184"/>
    <mergeCell ref="F184:G184"/>
    <mergeCell ref="B187:C187"/>
    <mergeCell ref="F187:G187"/>
    <mergeCell ref="B186:C186"/>
    <mergeCell ref="F186:G186"/>
    <mergeCell ref="B189:C189"/>
    <mergeCell ref="F189:G189"/>
    <mergeCell ref="B188:C188"/>
    <mergeCell ref="F188:G188"/>
    <mergeCell ref="B191:C191"/>
    <mergeCell ref="F191:G191"/>
    <mergeCell ref="B190:C190"/>
    <mergeCell ref="F190:G190"/>
    <mergeCell ref="B193:C193"/>
    <mergeCell ref="F193:G193"/>
    <mergeCell ref="B192:C192"/>
    <mergeCell ref="F192:G192"/>
    <mergeCell ref="B195:C195"/>
    <mergeCell ref="F195:G195"/>
    <mergeCell ref="B194:C194"/>
    <mergeCell ref="F194:G194"/>
    <mergeCell ref="B197:C197"/>
    <mergeCell ref="F197:G197"/>
    <mergeCell ref="B196:C196"/>
    <mergeCell ref="F196:G196"/>
    <mergeCell ref="B199:C199"/>
    <mergeCell ref="F199:G199"/>
    <mergeCell ref="B198:C198"/>
    <mergeCell ref="F198:G198"/>
    <mergeCell ref="B201:C201"/>
    <mergeCell ref="F201:G201"/>
    <mergeCell ref="B200:C200"/>
    <mergeCell ref="F200:G200"/>
    <mergeCell ref="B203:C203"/>
    <mergeCell ref="F203:G203"/>
    <mergeCell ref="B202:C202"/>
    <mergeCell ref="F202:G202"/>
    <mergeCell ref="B205:C205"/>
    <mergeCell ref="F205:G205"/>
    <mergeCell ref="B204:C204"/>
    <mergeCell ref="F204:G204"/>
    <mergeCell ref="B207:C207"/>
    <mergeCell ref="F207:G207"/>
    <mergeCell ref="B206:C206"/>
    <mergeCell ref="F206:G206"/>
    <mergeCell ref="B209:C209"/>
    <mergeCell ref="F209:G209"/>
    <mergeCell ref="B208:C208"/>
    <mergeCell ref="F208:G208"/>
    <mergeCell ref="B211:C211"/>
    <mergeCell ref="F211:G211"/>
    <mergeCell ref="B210:C210"/>
    <mergeCell ref="F210:G210"/>
    <mergeCell ref="B213:C213"/>
    <mergeCell ref="F213:G213"/>
    <mergeCell ref="B212:C212"/>
    <mergeCell ref="F212:G212"/>
    <mergeCell ref="B215:C215"/>
    <mergeCell ref="F215:G215"/>
    <mergeCell ref="B214:C214"/>
    <mergeCell ref="F214:G214"/>
    <mergeCell ref="B217:C217"/>
    <mergeCell ref="F217:G217"/>
    <mergeCell ref="B216:C216"/>
    <mergeCell ref="F216:G216"/>
    <mergeCell ref="B219:C219"/>
    <mergeCell ref="F219:G219"/>
    <mergeCell ref="B218:C218"/>
    <mergeCell ref="F218:G218"/>
    <mergeCell ref="B221:C221"/>
    <mergeCell ref="F221:G221"/>
    <mergeCell ref="B220:C220"/>
    <mergeCell ref="F220:G220"/>
    <mergeCell ref="B223:C223"/>
    <mergeCell ref="F223:G223"/>
    <mergeCell ref="B222:C222"/>
    <mergeCell ref="F222:G222"/>
    <mergeCell ref="B225:C225"/>
    <mergeCell ref="F225:G225"/>
    <mergeCell ref="B224:C224"/>
    <mergeCell ref="F224:G224"/>
    <mergeCell ref="B227:C227"/>
    <mergeCell ref="F227:G227"/>
    <mergeCell ref="B226:C226"/>
    <mergeCell ref="F226:G226"/>
    <mergeCell ref="B229:C229"/>
    <mergeCell ref="F229:G229"/>
    <mergeCell ref="B228:C228"/>
    <mergeCell ref="F228:G228"/>
    <mergeCell ref="B231:C231"/>
    <mergeCell ref="F231:G231"/>
    <mergeCell ref="B230:C230"/>
    <mergeCell ref="F230:G230"/>
    <mergeCell ref="B233:C233"/>
    <mergeCell ref="F233:G233"/>
    <mergeCell ref="B232:C232"/>
    <mergeCell ref="F232:G232"/>
    <mergeCell ref="B235:C235"/>
    <mergeCell ref="F235:G235"/>
    <mergeCell ref="B234:C234"/>
    <mergeCell ref="F234:G234"/>
    <mergeCell ref="B237:C237"/>
    <mergeCell ref="F237:G237"/>
    <mergeCell ref="B236:C236"/>
    <mergeCell ref="F236:G236"/>
    <mergeCell ref="B239:C239"/>
    <mergeCell ref="F239:G239"/>
    <mergeCell ref="B238:C238"/>
    <mergeCell ref="F238:G238"/>
    <mergeCell ref="B241:C241"/>
    <mergeCell ref="F241:G241"/>
    <mergeCell ref="B240:C240"/>
    <mergeCell ref="F240:G240"/>
    <mergeCell ref="B243:C243"/>
    <mergeCell ref="F243:G243"/>
    <mergeCell ref="B242:C242"/>
    <mergeCell ref="F242:G242"/>
    <mergeCell ref="B245:C245"/>
    <mergeCell ref="F245:G245"/>
    <mergeCell ref="B244:C244"/>
    <mergeCell ref="F244:G244"/>
    <mergeCell ref="B247:C247"/>
    <mergeCell ref="F247:G247"/>
    <mergeCell ref="B246:C246"/>
    <mergeCell ref="F246:G246"/>
    <mergeCell ref="B249:C249"/>
    <mergeCell ref="F249:G249"/>
    <mergeCell ref="B248:C248"/>
    <mergeCell ref="F248:G248"/>
    <mergeCell ref="B251:C251"/>
    <mergeCell ref="F251:G251"/>
    <mergeCell ref="B250:C250"/>
    <mergeCell ref="F250:G250"/>
    <mergeCell ref="B253:C253"/>
    <mergeCell ref="F253:G253"/>
    <mergeCell ref="B252:C252"/>
    <mergeCell ref="F252:G252"/>
    <mergeCell ref="B255:C255"/>
    <mergeCell ref="F255:G255"/>
    <mergeCell ref="B254:C254"/>
    <mergeCell ref="F254:G254"/>
    <mergeCell ref="B257:C257"/>
    <mergeCell ref="F257:G257"/>
    <mergeCell ref="B256:C256"/>
    <mergeCell ref="F256:G256"/>
    <mergeCell ref="B259:C259"/>
    <mergeCell ref="F259:G259"/>
    <mergeCell ref="B258:C258"/>
    <mergeCell ref="F258:G258"/>
    <mergeCell ref="B261:C261"/>
    <mergeCell ref="F261:G261"/>
    <mergeCell ref="B260:C260"/>
    <mergeCell ref="F260:G260"/>
    <mergeCell ref="B263:C263"/>
    <mergeCell ref="F263:G263"/>
    <mergeCell ref="B262:C262"/>
    <mergeCell ref="F262:G262"/>
    <mergeCell ref="B265:C265"/>
    <mergeCell ref="F265:G265"/>
    <mergeCell ref="B264:C264"/>
    <mergeCell ref="F264:G264"/>
    <mergeCell ref="B267:C267"/>
    <mergeCell ref="F267:G267"/>
    <mergeCell ref="B266:C266"/>
    <mergeCell ref="F266:G266"/>
    <mergeCell ref="B269:C269"/>
    <mergeCell ref="F269:G269"/>
    <mergeCell ref="B268:C268"/>
    <mergeCell ref="F268:G268"/>
    <mergeCell ref="B271:C271"/>
    <mergeCell ref="F271:G271"/>
    <mergeCell ref="B270:C270"/>
    <mergeCell ref="F270:G270"/>
    <mergeCell ref="B273:C273"/>
    <mergeCell ref="F273:G273"/>
    <mergeCell ref="B272:C272"/>
    <mergeCell ref="F272:G272"/>
    <mergeCell ref="B275:C275"/>
    <mergeCell ref="F275:G275"/>
    <mergeCell ref="B274:C274"/>
    <mergeCell ref="F274:G274"/>
    <mergeCell ref="B277:C277"/>
    <mergeCell ref="F277:G277"/>
    <mergeCell ref="B276:C276"/>
    <mergeCell ref="F276:G276"/>
    <mergeCell ref="B279:C279"/>
    <mergeCell ref="F279:G279"/>
    <mergeCell ref="B278:C278"/>
    <mergeCell ref="F278:G278"/>
    <mergeCell ref="B281:C281"/>
    <mergeCell ref="F281:G281"/>
    <mergeCell ref="B280:C280"/>
    <mergeCell ref="F280:G280"/>
    <mergeCell ref="B283:C283"/>
    <mergeCell ref="F283:G283"/>
    <mergeCell ref="B282:C282"/>
    <mergeCell ref="F282:G282"/>
    <mergeCell ref="B285:C285"/>
    <mergeCell ref="F285:G285"/>
    <mergeCell ref="B284:C284"/>
    <mergeCell ref="F284:G284"/>
    <mergeCell ref="B287:C287"/>
    <mergeCell ref="F287:G287"/>
    <mergeCell ref="B286:C286"/>
    <mergeCell ref="F286:G286"/>
    <mergeCell ref="B289:C289"/>
    <mergeCell ref="F289:G289"/>
    <mergeCell ref="B288:C288"/>
    <mergeCell ref="F288:G288"/>
    <mergeCell ref="B291:C291"/>
    <mergeCell ref="F291:G291"/>
    <mergeCell ref="B290:C290"/>
    <mergeCell ref="F290:G290"/>
    <mergeCell ref="B293:C293"/>
    <mergeCell ref="F293:G293"/>
    <mergeCell ref="B292:C292"/>
    <mergeCell ref="F292:G292"/>
    <mergeCell ref="B295:C295"/>
    <mergeCell ref="F295:G295"/>
    <mergeCell ref="B294:C294"/>
    <mergeCell ref="F294:G294"/>
    <mergeCell ref="B297:C297"/>
    <mergeCell ref="F297:G297"/>
    <mergeCell ref="B296:C296"/>
    <mergeCell ref="F296:G296"/>
    <mergeCell ref="B299:C299"/>
    <mergeCell ref="F299:G299"/>
    <mergeCell ref="B298:C298"/>
    <mergeCell ref="F298:G298"/>
    <mergeCell ref="B301:C301"/>
    <mergeCell ref="F301:G301"/>
    <mergeCell ref="B300:C300"/>
    <mergeCell ref="F300:G300"/>
    <mergeCell ref="B303:C303"/>
    <mergeCell ref="F303:G303"/>
    <mergeCell ref="B302:C302"/>
    <mergeCell ref="F302:G302"/>
    <mergeCell ref="B305:C305"/>
    <mergeCell ref="F305:G305"/>
    <mergeCell ref="B304:C304"/>
    <mergeCell ref="F304:G304"/>
    <mergeCell ref="B307:C307"/>
    <mergeCell ref="F307:G307"/>
    <mergeCell ref="B306:C306"/>
    <mergeCell ref="F306:G306"/>
    <mergeCell ref="B309:C309"/>
    <mergeCell ref="F309:G309"/>
    <mergeCell ref="B308:C308"/>
    <mergeCell ref="F308:G308"/>
    <mergeCell ref="B311:C311"/>
    <mergeCell ref="F311:G311"/>
    <mergeCell ref="B310:C310"/>
    <mergeCell ref="F310:G310"/>
    <mergeCell ref="B313:C313"/>
    <mergeCell ref="F313:G313"/>
    <mergeCell ref="B312:C312"/>
    <mergeCell ref="F312:G312"/>
    <mergeCell ref="B315:C315"/>
    <mergeCell ref="F315:G315"/>
    <mergeCell ref="B314:C314"/>
    <mergeCell ref="F314:G314"/>
    <mergeCell ref="B317:C317"/>
    <mergeCell ref="F317:G317"/>
    <mergeCell ref="B316:C316"/>
    <mergeCell ref="F316:G316"/>
    <mergeCell ref="B319:C319"/>
    <mergeCell ref="F319:G319"/>
    <mergeCell ref="B318:C318"/>
    <mergeCell ref="F318:G318"/>
    <mergeCell ref="B321:C321"/>
    <mergeCell ref="F321:G321"/>
    <mergeCell ref="B320:C320"/>
    <mergeCell ref="F320:G320"/>
    <mergeCell ref="B323:C323"/>
    <mergeCell ref="F323:G323"/>
    <mergeCell ref="B322:C322"/>
    <mergeCell ref="F322:G322"/>
    <mergeCell ref="B325:C325"/>
    <mergeCell ref="F325:G325"/>
    <mergeCell ref="B324:C324"/>
    <mergeCell ref="F324:G324"/>
    <mergeCell ref="B327:C327"/>
    <mergeCell ref="F327:G327"/>
    <mergeCell ref="B326:C326"/>
    <mergeCell ref="F326:G326"/>
    <mergeCell ref="B329:C329"/>
    <mergeCell ref="F329:G329"/>
    <mergeCell ref="B328:C328"/>
    <mergeCell ref="F328:G328"/>
    <mergeCell ref="B331:C331"/>
    <mergeCell ref="F331:G331"/>
    <mergeCell ref="B330:C330"/>
    <mergeCell ref="F330:G330"/>
    <mergeCell ref="B333:C333"/>
    <mergeCell ref="F333:G333"/>
    <mergeCell ref="B332:C332"/>
    <mergeCell ref="F332:G332"/>
    <mergeCell ref="B335:C335"/>
    <mergeCell ref="F335:G335"/>
    <mergeCell ref="B334:C334"/>
    <mergeCell ref="F334:G334"/>
    <mergeCell ref="B337:C337"/>
    <mergeCell ref="F337:G337"/>
    <mergeCell ref="B336:C336"/>
    <mergeCell ref="F336:G336"/>
    <mergeCell ref="B339:C339"/>
    <mergeCell ref="F339:G339"/>
    <mergeCell ref="B338:C338"/>
    <mergeCell ref="F338:G338"/>
    <mergeCell ref="B341:C341"/>
    <mergeCell ref="F341:G341"/>
    <mergeCell ref="B340:C340"/>
    <mergeCell ref="F340:G340"/>
    <mergeCell ref="B343:C343"/>
    <mergeCell ref="F343:G343"/>
    <mergeCell ref="B342:C342"/>
    <mergeCell ref="F342:G342"/>
    <mergeCell ref="B345:C345"/>
    <mergeCell ref="F345:G345"/>
    <mergeCell ref="B344:C344"/>
    <mergeCell ref="F344:G344"/>
    <mergeCell ref="B347:C347"/>
    <mergeCell ref="F347:G347"/>
    <mergeCell ref="B346:C346"/>
    <mergeCell ref="F346:G346"/>
    <mergeCell ref="B349:C349"/>
    <mergeCell ref="F349:G349"/>
    <mergeCell ref="B348:C348"/>
    <mergeCell ref="F348:G348"/>
    <mergeCell ref="B351:C351"/>
    <mergeCell ref="F351:G351"/>
    <mergeCell ref="B350:C350"/>
    <mergeCell ref="F350:G350"/>
    <mergeCell ref="B353:C353"/>
    <mergeCell ref="F353:G353"/>
    <mergeCell ref="B352:C352"/>
    <mergeCell ref="F352:G352"/>
    <mergeCell ref="B355:C355"/>
    <mergeCell ref="F355:G355"/>
    <mergeCell ref="B354:C354"/>
    <mergeCell ref="F354:G354"/>
    <mergeCell ref="B357:C357"/>
    <mergeCell ref="F357:G357"/>
    <mergeCell ref="B356:C356"/>
    <mergeCell ref="F356:G356"/>
    <mergeCell ref="B359:C359"/>
    <mergeCell ref="F359:G359"/>
    <mergeCell ref="B358:C358"/>
    <mergeCell ref="F358:G358"/>
    <mergeCell ref="B361:C361"/>
    <mergeCell ref="F361:G361"/>
    <mergeCell ref="B360:C360"/>
    <mergeCell ref="F360:G360"/>
    <mergeCell ref="B363:C363"/>
    <mergeCell ref="F363:G363"/>
    <mergeCell ref="B362:C362"/>
    <mergeCell ref="F362:G362"/>
    <mergeCell ref="B365:C365"/>
    <mergeCell ref="F365:G365"/>
    <mergeCell ref="B364:C364"/>
    <mergeCell ref="F364:G364"/>
    <mergeCell ref="B367:C367"/>
    <mergeCell ref="F367:G367"/>
    <mergeCell ref="B366:C366"/>
    <mergeCell ref="F366:G366"/>
    <mergeCell ref="B369:C369"/>
    <mergeCell ref="F369:G369"/>
    <mergeCell ref="B368:C368"/>
    <mergeCell ref="F368:G368"/>
    <mergeCell ref="B371:C371"/>
    <mergeCell ref="F371:G371"/>
    <mergeCell ref="B370:C370"/>
    <mergeCell ref="F370:G370"/>
    <mergeCell ref="B373:C373"/>
    <mergeCell ref="F373:G373"/>
    <mergeCell ref="B372:C372"/>
    <mergeCell ref="F372:G372"/>
    <mergeCell ref="B375:C375"/>
    <mergeCell ref="F375:G375"/>
    <mergeCell ref="B374:C374"/>
    <mergeCell ref="F374:G374"/>
    <mergeCell ref="B377:C377"/>
    <mergeCell ref="F377:G377"/>
    <mergeCell ref="B376:C376"/>
    <mergeCell ref="F376:G376"/>
    <mergeCell ref="B379:C379"/>
    <mergeCell ref="F379:G379"/>
    <mergeCell ref="B378:C378"/>
    <mergeCell ref="F378:G378"/>
    <mergeCell ref="B381:C381"/>
    <mergeCell ref="F381:G381"/>
    <mergeCell ref="B380:C380"/>
    <mergeCell ref="F380:G380"/>
    <mergeCell ref="B383:C383"/>
    <mergeCell ref="F383:G383"/>
    <mergeCell ref="B382:C382"/>
    <mergeCell ref="F382:G382"/>
    <mergeCell ref="B385:C385"/>
    <mergeCell ref="F385:G385"/>
    <mergeCell ref="B384:C384"/>
    <mergeCell ref="F384:G384"/>
    <mergeCell ref="B387:C387"/>
    <mergeCell ref="F387:G387"/>
    <mergeCell ref="B386:C386"/>
    <mergeCell ref="F386:G386"/>
    <mergeCell ref="B389:C389"/>
    <mergeCell ref="F389:G389"/>
    <mergeCell ref="B388:C388"/>
    <mergeCell ref="F388:G388"/>
    <mergeCell ref="B391:C391"/>
    <mergeCell ref="F391:G391"/>
    <mergeCell ref="B390:C390"/>
    <mergeCell ref="F390:G390"/>
    <mergeCell ref="B393:C393"/>
    <mergeCell ref="F393:G393"/>
    <mergeCell ref="B392:C392"/>
    <mergeCell ref="F392:G392"/>
    <mergeCell ref="B395:C395"/>
    <mergeCell ref="F395:G395"/>
    <mergeCell ref="B394:C394"/>
    <mergeCell ref="F394:G394"/>
    <mergeCell ref="B397:C397"/>
    <mergeCell ref="F397:G397"/>
    <mergeCell ref="B396:C396"/>
    <mergeCell ref="F396:G396"/>
    <mergeCell ref="B399:C399"/>
    <mergeCell ref="F399:G399"/>
    <mergeCell ref="B398:C398"/>
    <mergeCell ref="F398:G398"/>
    <mergeCell ref="B401:C401"/>
    <mergeCell ref="F401:G401"/>
    <mergeCell ref="B400:C400"/>
    <mergeCell ref="F400:G400"/>
    <mergeCell ref="B403:C403"/>
    <mergeCell ref="F403:G403"/>
    <mergeCell ref="B402:C402"/>
    <mergeCell ref="F402:G402"/>
    <mergeCell ref="B405:C405"/>
    <mergeCell ref="F405:G405"/>
    <mergeCell ref="B404:C404"/>
    <mergeCell ref="F404:G404"/>
    <mergeCell ref="B407:C407"/>
    <mergeCell ref="F407:G407"/>
    <mergeCell ref="B406:C406"/>
    <mergeCell ref="F406:G406"/>
    <mergeCell ref="B409:C409"/>
    <mergeCell ref="F409:G409"/>
    <mergeCell ref="B408:C408"/>
    <mergeCell ref="F408:G408"/>
    <mergeCell ref="B411:C411"/>
    <mergeCell ref="F411:G411"/>
    <mergeCell ref="B410:C410"/>
    <mergeCell ref="F410:G410"/>
    <mergeCell ref="B413:C413"/>
    <mergeCell ref="F413:G413"/>
    <mergeCell ref="B412:C412"/>
    <mergeCell ref="F412:G412"/>
    <mergeCell ref="B415:C415"/>
    <mergeCell ref="F415:G415"/>
    <mergeCell ref="B414:C414"/>
    <mergeCell ref="F414:G414"/>
    <mergeCell ref="B417:C417"/>
    <mergeCell ref="F417:G417"/>
    <mergeCell ref="B416:C416"/>
    <mergeCell ref="F416:G416"/>
    <mergeCell ref="B419:C419"/>
    <mergeCell ref="F419:G419"/>
    <mergeCell ref="B418:C418"/>
    <mergeCell ref="F418:G418"/>
    <mergeCell ref="B421:C421"/>
    <mergeCell ref="F421:G421"/>
    <mergeCell ref="B420:C420"/>
    <mergeCell ref="F420:G420"/>
    <mergeCell ref="B423:C423"/>
    <mergeCell ref="F423:G423"/>
    <mergeCell ref="B422:C422"/>
    <mergeCell ref="F422:G422"/>
    <mergeCell ref="B425:C425"/>
    <mergeCell ref="F425:G425"/>
    <mergeCell ref="B424:C424"/>
    <mergeCell ref="F424:G424"/>
    <mergeCell ref="B427:C427"/>
    <mergeCell ref="F427:G427"/>
    <mergeCell ref="B426:C426"/>
    <mergeCell ref="F426:G426"/>
    <mergeCell ref="B429:C429"/>
    <mergeCell ref="F429:G429"/>
    <mergeCell ref="B428:C428"/>
    <mergeCell ref="F428:G428"/>
    <mergeCell ref="B431:C431"/>
    <mergeCell ref="F431:G431"/>
    <mergeCell ref="B430:C430"/>
    <mergeCell ref="F430:G430"/>
    <mergeCell ref="B433:C433"/>
    <mergeCell ref="F433:G433"/>
    <mergeCell ref="B432:C432"/>
    <mergeCell ref="F432:G432"/>
    <mergeCell ref="B435:C435"/>
    <mergeCell ref="F435:G435"/>
    <mergeCell ref="B434:C434"/>
    <mergeCell ref="F434:G434"/>
    <mergeCell ref="B437:C437"/>
    <mergeCell ref="F437:G437"/>
    <mergeCell ref="B436:C436"/>
    <mergeCell ref="F436:G436"/>
    <mergeCell ref="B439:C439"/>
    <mergeCell ref="F439:G439"/>
    <mergeCell ref="B438:C438"/>
    <mergeCell ref="F438:G438"/>
    <mergeCell ref="B441:C441"/>
    <mergeCell ref="F441:G441"/>
    <mergeCell ref="B440:C440"/>
    <mergeCell ref="F440:G440"/>
    <mergeCell ref="B443:C443"/>
    <mergeCell ref="F443:G443"/>
    <mergeCell ref="B442:C442"/>
    <mergeCell ref="F442:G442"/>
    <mergeCell ref="B445:C445"/>
    <mergeCell ref="F445:G445"/>
    <mergeCell ref="B444:C444"/>
    <mergeCell ref="F444:G444"/>
    <mergeCell ref="B447:C447"/>
    <mergeCell ref="F447:G447"/>
    <mergeCell ref="B446:C446"/>
    <mergeCell ref="F446:G446"/>
    <mergeCell ref="B449:C449"/>
    <mergeCell ref="F449:G449"/>
    <mergeCell ref="B448:C448"/>
    <mergeCell ref="F448:G448"/>
    <mergeCell ref="B451:C451"/>
    <mergeCell ref="F451:G451"/>
    <mergeCell ref="B450:C450"/>
    <mergeCell ref="F450:G450"/>
    <mergeCell ref="B453:C453"/>
    <mergeCell ref="F453:G453"/>
    <mergeCell ref="B452:C452"/>
    <mergeCell ref="F452:G452"/>
    <mergeCell ref="A459:J459"/>
    <mergeCell ref="B457:G457"/>
    <mergeCell ref="B456:C456"/>
    <mergeCell ref="F456:G456"/>
    <mergeCell ref="B455:C455"/>
    <mergeCell ref="F455:G455"/>
    <mergeCell ref="B454:C454"/>
    <mergeCell ref="A458:K458"/>
    <mergeCell ref="F454:G454"/>
  </mergeCells>
  <printOptions/>
  <pageMargins left="0.5905511811023623" right="0.1968503937007874" top="0.3937007874015748" bottom="0.1968503937007874" header="0.5118110236220472" footer="0.5118110236220472"/>
  <pageSetup horizontalDpi="300" verticalDpi="300" orientation="portrait" paperSize="9" scale="95" r:id="rId1"/>
  <rowBreaks count="9" manualBreakCount="9">
    <brk id="50" max="10" man="1"/>
    <brk id="99" max="10" man="1"/>
    <brk id="147" max="10" man="1"/>
    <brk id="193" max="10" man="1"/>
    <brk id="238" max="10" man="1"/>
    <brk id="285" max="10" man="1"/>
    <brk id="325" max="10" man="1"/>
    <brk id="366" max="10" man="1"/>
    <brk id="41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1"/>
  <sheetViews>
    <sheetView showGridLines="0" workbookViewId="0" topLeftCell="A64">
      <selection activeCell="A80" sqref="A80:J80"/>
    </sheetView>
  </sheetViews>
  <sheetFormatPr defaultColWidth="9.140625" defaultRowHeight="12.75"/>
  <cols>
    <col min="1" max="1" width="2.140625" style="208" customWidth="1"/>
    <col min="2" max="2" width="5.7109375" style="208" customWidth="1"/>
    <col min="3" max="3" width="7.57421875" style="208" customWidth="1"/>
    <col min="4" max="4" width="2.140625" style="208" customWidth="1"/>
    <col min="5" max="5" width="5.8515625" style="208" customWidth="1"/>
    <col min="6" max="6" width="45.421875" style="208" customWidth="1"/>
    <col min="7" max="7" width="11.28125" style="209" customWidth="1"/>
    <col min="8" max="8" width="11.140625" style="209" customWidth="1"/>
    <col min="9" max="9" width="9.28125" style="226" customWidth="1"/>
    <col min="10" max="10" width="0.9921875" style="208" customWidth="1"/>
    <col min="11" max="14" width="8.00390625" style="208" customWidth="1"/>
    <col min="15" max="15" width="10.140625" style="208" bestFit="1" customWidth="1"/>
    <col min="16" max="16384" width="8.00390625" style="208" customWidth="1"/>
  </cols>
  <sheetData>
    <row r="1" spans="6:9" s="155" customFormat="1" ht="28.5" customHeight="1">
      <c r="F1" s="438" t="s">
        <v>313</v>
      </c>
      <c r="G1" s="438"/>
      <c r="H1" s="438"/>
      <c r="I1" s="224"/>
    </row>
    <row r="2" spans="6:9" s="155" customFormat="1" ht="17.25" customHeight="1">
      <c r="F2" s="157"/>
      <c r="G2" s="158"/>
      <c r="H2" s="156"/>
      <c r="I2" s="156"/>
    </row>
    <row r="3" spans="3:11" s="155" customFormat="1" ht="42" customHeight="1">
      <c r="C3" s="437" t="s">
        <v>655</v>
      </c>
      <c r="D3" s="437"/>
      <c r="E3" s="437"/>
      <c r="F3" s="437"/>
      <c r="G3" s="437"/>
      <c r="H3" s="437"/>
      <c r="I3" s="160"/>
      <c r="J3" s="162"/>
      <c r="K3" s="162"/>
    </row>
    <row r="4" spans="3:11" s="155" customFormat="1" ht="15" customHeight="1">
      <c r="C4" s="159"/>
      <c r="D4" s="159"/>
      <c r="E4" s="159"/>
      <c r="F4" s="159"/>
      <c r="G4" s="159"/>
      <c r="H4" s="160"/>
      <c r="I4" s="160"/>
      <c r="J4" s="162"/>
      <c r="K4" s="162"/>
    </row>
    <row r="5" spans="3:11" s="155" customFormat="1" ht="28.5" customHeight="1">
      <c r="C5" s="436" t="s">
        <v>314</v>
      </c>
      <c r="D5" s="436"/>
      <c r="E5" s="436"/>
      <c r="F5" s="436"/>
      <c r="G5" s="436"/>
      <c r="H5" s="160"/>
      <c r="I5" s="160"/>
      <c r="J5" s="162"/>
      <c r="K5" s="162"/>
    </row>
    <row r="6" spans="1:9" ht="16.5" customHeight="1">
      <c r="A6" s="446"/>
      <c r="B6" s="446"/>
      <c r="C6" s="446"/>
      <c r="D6" s="446"/>
      <c r="E6" s="446"/>
      <c r="F6" s="446"/>
      <c r="G6" s="446"/>
      <c r="H6" s="446"/>
      <c r="I6" s="446"/>
    </row>
    <row r="7" spans="1:10" ht="5.25" customHeight="1">
      <c r="A7" s="446"/>
      <c r="B7" s="446"/>
      <c r="C7" s="446"/>
      <c r="D7" s="446"/>
      <c r="E7" s="446"/>
      <c r="F7" s="446"/>
      <c r="G7" s="446"/>
      <c r="H7" s="446"/>
      <c r="I7" s="446"/>
      <c r="J7" s="446"/>
    </row>
    <row r="8" spans="2:9" s="223" customFormat="1" ht="16.5" customHeight="1">
      <c r="B8" s="292" t="s">
        <v>392</v>
      </c>
      <c r="C8" s="292" t="s">
        <v>410</v>
      </c>
      <c r="D8" s="447" t="s">
        <v>394</v>
      </c>
      <c r="E8" s="447"/>
      <c r="F8" s="292" t="s">
        <v>474</v>
      </c>
      <c r="G8" s="326" t="s">
        <v>656</v>
      </c>
      <c r="H8" s="326" t="s">
        <v>657</v>
      </c>
      <c r="I8" s="327" t="s">
        <v>658</v>
      </c>
    </row>
    <row r="9" spans="2:9" ht="16.5" customHeight="1">
      <c r="B9" s="308" t="s">
        <v>386</v>
      </c>
      <c r="C9" s="308"/>
      <c r="D9" s="432"/>
      <c r="E9" s="432"/>
      <c r="F9" s="328" t="s">
        <v>324</v>
      </c>
      <c r="G9" s="329" t="s">
        <v>688</v>
      </c>
      <c r="H9" s="329">
        <v>491344.15</v>
      </c>
      <c r="I9" s="330">
        <f>H9/G9</f>
        <v>1</v>
      </c>
    </row>
    <row r="10" spans="2:9" ht="16.5" customHeight="1">
      <c r="B10" s="210"/>
      <c r="C10" s="331" t="s">
        <v>326</v>
      </c>
      <c r="D10" s="434"/>
      <c r="E10" s="434"/>
      <c r="F10" s="332" t="s">
        <v>327</v>
      </c>
      <c r="G10" s="333" t="s">
        <v>688</v>
      </c>
      <c r="H10" s="333">
        <v>491344.15</v>
      </c>
      <c r="I10" s="334">
        <f>H10/G10</f>
        <v>1</v>
      </c>
    </row>
    <row r="11" spans="2:9" ht="40.5" customHeight="1">
      <c r="B11" s="214"/>
      <c r="C11" s="214"/>
      <c r="D11" s="448" t="s">
        <v>422</v>
      </c>
      <c r="E11" s="448"/>
      <c r="F11" s="212" t="s">
        <v>595</v>
      </c>
      <c r="G11" s="213" t="s">
        <v>688</v>
      </c>
      <c r="H11" s="213">
        <v>491344.15</v>
      </c>
      <c r="I11" s="225">
        <f aca="true" t="shared" si="0" ref="I11:I27">H11/G11</f>
        <v>1</v>
      </c>
    </row>
    <row r="12" spans="2:9" ht="16.5" customHeight="1">
      <c r="B12" s="308" t="s">
        <v>342</v>
      </c>
      <c r="C12" s="308"/>
      <c r="D12" s="432"/>
      <c r="E12" s="432"/>
      <c r="F12" s="328" t="s">
        <v>344</v>
      </c>
      <c r="G12" s="329" t="s">
        <v>611</v>
      </c>
      <c r="H12" s="329">
        <v>111500</v>
      </c>
      <c r="I12" s="334">
        <f t="shared" si="0"/>
        <v>1</v>
      </c>
    </row>
    <row r="13" spans="2:9" ht="16.5" customHeight="1">
      <c r="B13" s="210"/>
      <c r="C13" s="331" t="s">
        <v>343</v>
      </c>
      <c r="D13" s="434"/>
      <c r="E13" s="434"/>
      <c r="F13" s="332" t="s">
        <v>345</v>
      </c>
      <c r="G13" s="333" t="s">
        <v>611</v>
      </c>
      <c r="H13" s="333">
        <v>111500</v>
      </c>
      <c r="I13" s="334">
        <f t="shared" si="0"/>
        <v>1</v>
      </c>
    </row>
    <row r="14" spans="2:9" ht="39.75" customHeight="1">
      <c r="B14" s="214"/>
      <c r="C14" s="214"/>
      <c r="D14" s="448" t="s">
        <v>422</v>
      </c>
      <c r="E14" s="448"/>
      <c r="F14" s="212" t="s">
        <v>595</v>
      </c>
      <c r="G14" s="213" t="s">
        <v>611</v>
      </c>
      <c r="H14" s="213">
        <v>111500</v>
      </c>
      <c r="I14" s="225">
        <f t="shared" si="0"/>
        <v>1</v>
      </c>
    </row>
    <row r="15" spans="2:9" ht="34.5" customHeight="1">
      <c r="B15" s="308" t="s">
        <v>347</v>
      </c>
      <c r="C15" s="308"/>
      <c r="D15" s="432"/>
      <c r="E15" s="432"/>
      <c r="F15" s="328" t="s">
        <v>349</v>
      </c>
      <c r="G15" s="329" t="s">
        <v>689</v>
      </c>
      <c r="H15" s="329">
        <v>4731.56</v>
      </c>
      <c r="I15" s="334">
        <f t="shared" si="0"/>
        <v>0.9999070160608623</v>
      </c>
    </row>
    <row r="16" spans="2:9" ht="21.75" customHeight="1">
      <c r="B16" s="210"/>
      <c r="C16" s="211" t="s">
        <v>348</v>
      </c>
      <c r="D16" s="433"/>
      <c r="E16" s="433"/>
      <c r="F16" s="212" t="s">
        <v>350</v>
      </c>
      <c r="G16" s="213" t="s">
        <v>690</v>
      </c>
      <c r="H16" s="213">
        <v>972</v>
      </c>
      <c r="I16" s="225">
        <f t="shared" si="0"/>
        <v>1</v>
      </c>
    </row>
    <row r="17" spans="2:9" ht="39" customHeight="1">
      <c r="B17" s="214"/>
      <c r="C17" s="214"/>
      <c r="D17" s="448" t="s">
        <v>422</v>
      </c>
      <c r="E17" s="448"/>
      <c r="F17" s="212" t="s">
        <v>595</v>
      </c>
      <c r="G17" s="213" t="s">
        <v>690</v>
      </c>
      <c r="H17" s="213">
        <v>972</v>
      </c>
      <c r="I17" s="225">
        <f t="shared" si="0"/>
        <v>1</v>
      </c>
    </row>
    <row r="18" spans="2:9" ht="30" customHeight="1">
      <c r="B18" s="210"/>
      <c r="C18" s="211" t="s">
        <v>691</v>
      </c>
      <c r="D18" s="433"/>
      <c r="E18" s="433"/>
      <c r="F18" s="212" t="s">
        <v>692</v>
      </c>
      <c r="G18" s="213" t="s">
        <v>233</v>
      </c>
      <c r="H18" s="213">
        <v>3759.56</v>
      </c>
      <c r="I18" s="225">
        <f t="shared" si="0"/>
        <v>0.9998829787234043</v>
      </c>
    </row>
    <row r="19" spans="2:9" ht="32.25" customHeight="1">
      <c r="B19" s="214"/>
      <c r="C19" s="214"/>
      <c r="D19" s="448" t="s">
        <v>422</v>
      </c>
      <c r="E19" s="448"/>
      <c r="F19" s="212" t="s">
        <v>595</v>
      </c>
      <c r="G19" s="213" t="s">
        <v>233</v>
      </c>
      <c r="H19" s="213" t="s">
        <v>693</v>
      </c>
      <c r="I19" s="225" t="e">
        <f t="shared" si="0"/>
        <v>#VALUE!</v>
      </c>
    </row>
    <row r="20" spans="2:9" ht="16.5" customHeight="1">
      <c r="B20" s="308" t="s">
        <v>443</v>
      </c>
      <c r="C20" s="308"/>
      <c r="D20" s="432"/>
      <c r="E20" s="432"/>
      <c r="F20" s="328" t="s">
        <v>444</v>
      </c>
      <c r="G20" s="329" t="s">
        <v>694</v>
      </c>
      <c r="H20" s="329">
        <v>2127982.18</v>
      </c>
      <c r="I20" s="334">
        <f t="shared" si="0"/>
        <v>0.9903321642848235</v>
      </c>
    </row>
    <row r="21" spans="2:9" ht="33.75" customHeight="1">
      <c r="B21" s="210"/>
      <c r="C21" s="211" t="s">
        <v>449</v>
      </c>
      <c r="D21" s="433"/>
      <c r="E21" s="433"/>
      <c r="F21" s="212" t="s">
        <v>640</v>
      </c>
      <c r="G21" s="213" t="s">
        <v>695</v>
      </c>
      <c r="H21" s="213">
        <v>2089233.97</v>
      </c>
      <c r="I21" s="225">
        <f t="shared" si="0"/>
        <v>0.9901582796208531</v>
      </c>
    </row>
    <row r="22" spans="2:9" ht="35.25" customHeight="1">
      <c r="B22" s="214"/>
      <c r="C22" s="214"/>
      <c r="D22" s="448" t="s">
        <v>422</v>
      </c>
      <c r="E22" s="448"/>
      <c r="F22" s="212" t="s">
        <v>595</v>
      </c>
      <c r="G22" s="213" t="s">
        <v>695</v>
      </c>
      <c r="H22" s="213">
        <v>2089233.97</v>
      </c>
      <c r="I22" s="225">
        <f t="shared" si="0"/>
        <v>0.9901582796208531</v>
      </c>
    </row>
    <row r="23" spans="2:9" ht="43.5" customHeight="1">
      <c r="B23" s="210"/>
      <c r="C23" s="211" t="s">
        <v>450</v>
      </c>
      <c r="D23" s="433"/>
      <c r="E23" s="433"/>
      <c r="F23" s="212" t="s">
        <v>642</v>
      </c>
      <c r="G23" s="213" t="s">
        <v>696</v>
      </c>
      <c r="H23" s="213">
        <v>15748.21</v>
      </c>
      <c r="I23" s="225">
        <f t="shared" si="0"/>
        <v>0.999505585173902</v>
      </c>
    </row>
    <row r="24" spans="2:9" ht="36" customHeight="1">
      <c r="B24" s="214"/>
      <c r="C24" s="214"/>
      <c r="D24" s="448" t="s">
        <v>422</v>
      </c>
      <c r="E24" s="448"/>
      <c r="F24" s="212" t="s">
        <v>595</v>
      </c>
      <c r="G24" s="213" t="s">
        <v>696</v>
      </c>
      <c r="H24" s="213">
        <v>15748.21</v>
      </c>
      <c r="I24" s="225">
        <f t="shared" si="0"/>
        <v>0.999505585173902</v>
      </c>
    </row>
    <row r="25" spans="2:9" ht="16.5" customHeight="1">
      <c r="B25" s="210"/>
      <c r="C25" s="211" t="s">
        <v>454</v>
      </c>
      <c r="D25" s="433"/>
      <c r="E25" s="433"/>
      <c r="F25" s="212" t="s">
        <v>327</v>
      </c>
      <c r="G25" s="213" t="s">
        <v>632</v>
      </c>
      <c r="H25" s="213">
        <v>23000</v>
      </c>
      <c r="I25" s="225">
        <f t="shared" si="0"/>
        <v>1</v>
      </c>
    </row>
    <row r="26" spans="2:9" ht="47.25" customHeight="1">
      <c r="B26" s="214"/>
      <c r="C26" s="214"/>
      <c r="D26" s="448" t="s">
        <v>422</v>
      </c>
      <c r="E26" s="448"/>
      <c r="F26" s="212" t="s">
        <v>595</v>
      </c>
      <c r="G26" s="213" t="s">
        <v>632</v>
      </c>
      <c r="H26" s="213">
        <v>23000</v>
      </c>
      <c r="I26" s="225">
        <f t="shared" si="0"/>
        <v>1</v>
      </c>
    </row>
    <row r="27" spans="2:9" ht="23.25" customHeight="1">
      <c r="B27" s="435" t="s">
        <v>206</v>
      </c>
      <c r="C27" s="435"/>
      <c r="D27" s="435"/>
      <c r="E27" s="435"/>
      <c r="F27" s="435"/>
      <c r="G27" s="215">
        <v>2756332.15</v>
      </c>
      <c r="H27" s="215">
        <v>2735557.89</v>
      </c>
      <c r="I27" s="225">
        <f t="shared" si="0"/>
        <v>0.9924630781526095</v>
      </c>
    </row>
    <row r="28" ht="16.5" customHeight="1"/>
    <row r="29" spans="3:9" s="155" customFormat="1" ht="14.25" customHeight="1">
      <c r="C29" s="436" t="s">
        <v>315</v>
      </c>
      <c r="D29" s="436"/>
      <c r="E29" s="436"/>
      <c r="F29" s="436"/>
      <c r="G29" s="436"/>
      <c r="H29" s="436"/>
      <c r="I29" s="156"/>
    </row>
    <row r="30" spans="2:9" ht="16.5" customHeight="1">
      <c r="B30" s="444"/>
      <c r="C30" s="444"/>
      <c r="D30" s="444"/>
      <c r="E30" s="445"/>
      <c r="F30" s="445"/>
      <c r="G30" s="445"/>
      <c r="H30" s="445"/>
      <c r="I30" s="445"/>
    </row>
    <row r="31" spans="1:10" ht="5.25" customHeight="1">
      <c r="A31" s="446"/>
      <c r="B31" s="446"/>
      <c r="C31" s="446"/>
      <c r="D31" s="446"/>
      <c r="E31" s="446"/>
      <c r="F31" s="446"/>
      <c r="G31" s="446"/>
      <c r="H31" s="446"/>
      <c r="I31" s="446"/>
      <c r="J31" s="446"/>
    </row>
    <row r="32" spans="2:9" s="223" customFormat="1" ht="16.5" customHeight="1">
      <c r="B32" s="292" t="s">
        <v>392</v>
      </c>
      <c r="C32" s="292" t="s">
        <v>410</v>
      </c>
      <c r="D32" s="447" t="s">
        <v>394</v>
      </c>
      <c r="E32" s="447"/>
      <c r="F32" s="292" t="s">
        <v>474</v>
      </c>
      <c r="G32" s="326" t="s">
        <v>656</v>
      </c>
      <c r="H32" s="326" t="s">
        <v>657</v>
      </c>
      <c r="I32" s="327" t="s">
        <v>658</v>
      </c>
    </row>
    <row r="33" spans="2:9" ht="16.5" customHeight="1">
      <c r="B33" s="308" t="s">
        <v>386</v>
      </c>
      <c r="C33" s="308"/>
      <c r="D33" s="432"/>
      <c r="E33" s="432"/>
      <c r="F33" s="328" t="s">
        <v>324</v>
      </c>
      <c r="G33" s="329" t="s">
        <v>688</v>
      </c>
      <c r="H33" s="329" t="s">
        <v>688</v>
      </c>
      <c r="I33" s="334">
        <f aca="true" t="shared" si="1" ref="I33:I79">H33/G33</f>
        <v>1</v>
      </c>
    </row>
    <row r="34" spans="2:9" ht="16.5" customHeight="1">
      <c r="B34" s="210"/>
      <c r="C34" s="331" t="s">
        <v>326</v>
      </c>
      <c r="D34" s="434"/>
      <c r="E34" s="434"/>
      <c r="F34" s="332" t="s">
        <v>327</v>
      </c>
      <c r="G34" s="333" t="s">
        <v>688</v>
      </c>
      <c r="H34" s="333" t="s">
        <v>688</v>
      </c>
      <c r="I34" s="334">
        <f t="shared" si="1"/>
        <v>1</v>
      </c>
    </row>
    <row r="35" spans="2:9" ht="16.5" customHeight="1">
      <c r="B35" s="214"/>
      <c r="C35" s="214"/>
      <c r="D35" s="448" t="s">
        <v>209</v>
      </c>
      <c r="E35" s="448"/>
      <c r="F35" s="212" t="s">
        <v>210</v>
      </c>
      <c r="G35" s="213" t="s">
        <v>697</v>
      </c>
      <c r="H35" s="213" t="s">
        <v>697</v>
      </c>
      <c r="I35" s="225">
        <f t="shared" si="1"/>
        <v>1</v>
      </c>
    </row>
    <row r="36" spans="2:9" ht="16.5" customHeight="1">
      <c r="B36" s="214"/>
      <c r="C36" s="214"/>
      <c r="D36" s="448" t="s">
        <v>211</v>
      </c>
      <c r="E36" s="448"/>
      <c r="F36" s="212" t="s">
        <v>212</v>
      </c>
      <c r="G36" s="213" t="s">
        <v>698</v>
      </c>
      <c r="H36" s="213" t="s">
        <v>698</v>
      </c>
      <c r="I36" s="225">
        <f t="shared" si="1"/>
        <v>1</v>
      </c>
    </row>
    <row r="37" spans="2:9" ht="16.5" customHeight="1">
      <c r="B37" s="214"/>
      <c r="C37" s="214"/>
      <c r="D37" s="448" t="s">
        <v>213</v>
      </c>
      <c r="E37" s="448"/>
      <c r="F37" s="212" t="s">
        <v>214</v>
      </c>
      <c r="G37" s="213" t="s">
        <v>699</v>
      </c>
      <c r="H37" s="213" t="s">
        <v>699</v>
      </c>
      <c r="I37" s="225">
        <f t="shared" si="1"/>
        <v>1</v>
      </c>
    </row>
    <row r="38" spans="2:9" ht="16.5" customHeight="1">
      <c r="B38" s="214"/>
      <c r="C38" s="214"/>
      <c r="D38" s="448" t="s">
        <v>215</v>
      </c>
      <c r="E38" s="448"/>
      <c r="F38" s="212" t="s">
        <v>216</v>
      </c>
      <c r="G38" s="213" t="s">
        <v>700</v>
      </c>
      <c r="H38" s="213" t="s">
        <v>700</v>
      </c>
      <c r="I38" s="225">
        <f t="shared" si="1"/>
        <v>1</v>
      </c>
    </row>
    <row r="39" spans="2:9" ht="16.5" customHeight="1">
      <c r="B39" s="308" t="s">
        <v>342</v>
      </c>
      <c r="C39" s="308"/>
      <c r="D39" s="432"/>
      <c r="E39" s="432"/>
      <c r="F39" s="328" t="s">
        <v>344</v>
      </c>
      <c r="G39" s="329" t="s">
        <v>611</v>
      </c>
      <c r="H39" s="329" t="s">
        <v>611</v>
      </c>
      <c r="I39" s="334">
        <f t="shared" si="1"/>
        <v>1</v>
      </c>
    </row>
    <row r="40" spans="2:9" ht="16.5" customHeight="1">
      <c r="B40" s="210"/>
      <c r="C40" s="331" t="s">
        <v>343</v>
      </c>
      <c r="D40" s="434"/>
      <c r="E40" s="434"/>
      <c r="F40" s="332" t="s">
        <v>345</v>
      </c>
      <c r="G40" s="333" t="s">
        <v>611</v>
      </c>
      <c r="H40" s="333" t="s">
        <v>611</v>
      </c>
      <c r="I40" s="334">
        <f t="shared" si="1"/>
        <v>1</v>
      </c>
    </row>
    <row r="41" spans="2:9" ht="16.5" customHeight="1">
      <c r="B41" s="214"/>
      <c r="C41" s="214"/>
      <c r="D41" s="448" t="s">
        <v>227</v>
      </c>
      <c r="E41" s="448"/>
      <c r="F41" s="212" t="s">
        <v>228</v>
      </c>
      <c r="G41" s="213" t="s">
        <v>229</v>
      </c>
      <c r="H41" s="213" t="s">
        <v>229</v>
      </c>
      <c r="I41" s="225">
        <f t="shared" si="1"/>
        <v>1</v>
      </c>
    </row>
    <row r="42" spans="2:9" ht="16.5" customHeight="1">
      <c r="B42" s="214"/>
      <c r="C42" s="214"/>
      <c r="D42" s="448" t="s">
        <v>209</v>
      </c>
      <c r="E42" s="448"/>
      <c r="F42" s="212" t="s">
        <v>210</v>
      </c>
      <c r="G42" s="213" t="s">
        <v>230</v>
      </c>
      <c r="H42" s="213" t="s">
        <v>230</v>
      </c>
      <c r="I42" s="225">
        <f t="shared" si="1"/>
        <v>1</v>
      </c>
    </row>
    <row r="43" spans="2:9" ht="16.5" customHeight="1">
      <c r="B43" s="214"/>
      <c r="C43" s="214"/>
      <c r="D43" s="448" t="s">
        <v>221</v>
      </c>
      <c r="E43" s="448"/>
      <c r="F43" s="212" t="s">
        <v>222</v>
      </c>
      <c r="G43" s="213" t="s">
        <v>231</v>
      </c>
      <c r="H43" s="213" t="s">
        <v>231</v>
      </c>
      <c r="I43" s="225">
        <f t="shared" si="1"/>
        <v>1</v>
      </c>
    </row>
    <row r="44" spans="2:9" ht="16.5" customHeight="1">
      <c r="B44" s="214"/>
      <c r="C44" s="214"/>
      <c r="D44" s="448" t="s">
        <v>218</v>
      </c>
      <c r="E44" s="448"/>
      <c r="F44" s="212" t="s">
        <v>219</v>
      </c>
      <c r="G44" s="213" t="s">
        <v>232</v>
      </c>
      <c r="H44" s="213" t="s">
        <v>232</v>
      </c>
      <c r="I44" s="225">
        <f t="shared" si="1"/>
        <v>1</v>
      </c>
    </row>
    <row r="45" spans="2:9" ht="16.5" customHeight="1">
      <c r="B45" s="214"/>
      <c r="C45" s="214"/>
      <c r="D45" s="448" t="s">
        <v>213</v>
      </c>
      <c r="E45" s="448"/>
      <c r="F45" s="212" t="s">
        <v>214</v>
      </c>
      <c r="G45" s="213" t="s">
        <v>616</v>
      </c>
      <c r="H45" s="213" t="s">
        <v>616</v>
      </c>
      <c r="I45" s="225">
        <f t="shared" si="1"/>
        <v>1</v>
      </c>
    </row>
    <row r="46" spans="2:9" ht="26.25" customHeight="1">
      <c r="B46" s="308" t="s">
        <v>347</v>
      </c>
      <c r="C46" s="308"/>
      <c r="D46" s="432"/>
      <c r="E46" s="432"/>
      <c r="F46" s="328" t="s">
        <v>349</v>
      </c>
      <c r="G46" s="329" t="s">
        <v>689</v>
      </c>
      <c r="H46" s="329">
        <v>4731.56</v>
      </c>
      <c r="I46" s="334">
        <f t="shared" si="1"/>
        <v>0.9999070160608623</v>
      </c>
    </row>
    <row r="47" spans="2:9" ht="26.25" customHeight="1">
      <c r="B47" s="210"/>
      <c r="C47" s="331" t="s">
        <v>348</v>
      </c>
      <c r="D47" s="434"/>
      <c r="E47" s="434"/>
      <c r="F47" s="332" t="s">
        <v>350</v>
      </c>
      <c r="G47" s="333" t="s">
        <v>690</v>
      </c>
      <c r="H47" s="333" t="s">
        <v>690</v>
      </c>
      <c r="I47" s="334">
        <f t="shared" si="1"/>
        <v>1</v>
      </c>
    </row>
    <row r="48" spans="2:9" ht="16.5" customHeight="1">
      <c r="B48" s="214"/>
      <c r="C48" s="214"/>
      <c r="D48" s="448" t="s">
        <v>227</v>
      </c>
      <c r="E48" s="448"/>
      <c r="F48" s="212" t="s">
        <v>228</v>
      </c>
      <c r="G48" s="213" t="s">
        <v>701</v>
      </c>
      <c r="H48" s="213" t="s">
        <v>701</v>
      </c>
      <c r="I48" s="225">
        <f t="shared" si="1"/>
        <v>1</v>
      </c>
    </row>
    <row r="49" spans="2:9" ht="16.5" customHeight="1">
      <c r="B49" s="214"/>
      <c r="C49" s="214"/>
      <c r="D49" s="448" t="s">
        <v>209</v>
      </c>
      <c r="E49" s="448"/>
      <c r="F49" s="212" t="s">
        <v>210</v>
      </c>
      <c r="G49" s="213" t="s">
        <v>702</v>
      </c>
      <c r="H49" s="213" t="s">
        <v>702</v>
      </c>
      <c r="I49" s="225">
        <f t="shared" si="1"/>
        <v>1</v>
      </c>
    </row>
    <row r="50" spans="2:9" ht="16.5" customHeight="1">
      <c r="B50" s="214"/>
      <c r="C50" s="214"/>
      <c r="D50" s="448" t="s">
        <v>221</v>
      </c>
      <c r="E50" s="448"/>
      <c r="F50" s="212" t="s">
        <v>222</v>
      </c>
      <c r="G50" s="213" t="s">
        <v>703</v>
      </c>
      <c r="H50" s="213" t="s">
        <v>703</v>
      </c>
      <c r="I50" s="225">
        <f t="shared" si="1"/>
        <v>1</v>
      </c>
    </row>
    <row r="51" spans="2:9" ht="35.25" customHeight="1">
      <c r="B51" s="210"/>
      <c r="C51" s="331" t="s">
        <v>691</v>
      </c>
      <c r="D51" s="434"/>
      <c r="E51" s="434"/>
      <c r="F51" s="332" t="s">
        <v>692</v>
      </c>
      <c r="G51" s="333" t="s">
        <v>233</v>
      </c>
      <c r="H51" s="333">
        <v>3759.56</v>
      </c>
      <c r="I51" s="334">
        <f t="shared" si="1"/>
        <v>0.9998829787234043</v>
      </c>
    </row>
    <row r="52" spans="2:9" ht="16.5" customHeight="1">
      <c r="B52" s="214"/>
      <c r="C52" s="214"/>
      <c r="D52" s="448" t="s">
        <v>237</v>
      </c>
      <c r="E52" s="448"/>
      <c r="F52" s="212" t="s">
        <v>238</v>
      </c>
      <c r="G52" s="213" t="s">
        <v>704</v>
      </c>
      <c r="H52" s="213" t="s">
        <v>704</v>
      </c>
      <c r="I52" s="225">
        <f t="shared" si="1"/>
        <v>1</v>
      </c>
    </row>
    <row r="53" spans="2:9" ht="16.5" customHeight="1">
      <c r="B53" s="214"/>
      <c r="C53" s="214"/>
      <c r="D53" s="448" t="s">
        <v>209</v>
      </c>
      <c r="E53" s="448"/>
      <c r="F53" s="212" t="s">
        <v>210</v>
      </c>
      <c r="G53" s="213" t="s">
        <v>311</v>
      </c>
      <c r="H53" s="213">
        <v>79.65</v>
      </c>
      <c r="I53" s="225">
        <f t="shared" si="1"/>
        <v>0.9956250000000001</v>
      </c>
    </row>
    <row r="54" spans="2:9" ht="16.5" customHeight="1">
      <c r="B54" s="214"/>
      <c r="C54" s="214"/>
      <c r="D54" s="448" t="s">
        <v>221</v>
      </c>
      <c r="E54" s="448"/>
      <c r="F54" s="212" t="s">
        <v>222</v>
      </c>
      <c r="G54" s="213" t="s">
        <v>705</v>
      </c>
      <c r="H54" s="213">
        <v>12.91</v>
      </c>
      <c r="I54" s="225">
        <f t="shared" si="1"/>
        <v>0.9930769230769231</v>
      </c>
    </row>
    <row r="55" spans="2:9" ht="16.5" customHeight="1">
      <c r="B55" s="214"/>
      <c r="C55" s="214"/>
      <c r="D55" s="448" t="s">
        <v>211</v>
      </c>
      <c r="E55" s="448"/>
      <c r="F55" s="212" t="s">
        <v>212</v>
      </c>
      <c r="G55" s="213" t="s">
        <v>706</v>
      </c>
      <c r="H55" s="213" t="s">
        <v>706</v>
      </c>
      <c r="I55" s="225">
        <f t="shared" si="1"/>
        <v>1</v>
      </c>
    </row>
    <row r="56" spans="2:9" ht="16.5" customHeight="1">
      <c r="B56" s="214"/>
      <c r="C56" s="214"/>
      <c r="D56" s="448" t="s">
        <v>218</v>
      </c>
      <c r="E56" s="448"/>
      <c r="F56" s="212" t="s">
        <v>219</v>
      </c>
      <c r="G56" s="213" t="s">
        <v>707</v>
      </c>
      <c r="H56" s="213" t="s">
        <v>707</v>
      </c>
      <c r="I56" s="225">
        <f t="shared" si="1"/>
        <v>1</v>
      </c>
    </row>
    <row r="57" spans="2:9" ht="16.5" customHeight="1">
      <c r="B57" s="214"/>
      <c r="C57" s="214"/>
      <c r="D57" s="448" t="s">
        <v>213</v>
      </c>
      <c r="E57" s="448"/>
      <c r="F57" s="212" t="s">
        <v>214</v>
      </c>
      <c r="G57" s="213" t="s">
        <v>708</v>
      </c>
      <c r="H57" s="213" t="s">
        <v>708</v>
      </c>
      <c r="I57" s="225">
        <f t="shared" si="1"/>
        <v>1</v>
      </c>
    </row>
    <row r="58" spans="2:9" ht="16.5" customHeight="1">
      <c r="B58" s="214"/>
      <c r="C58" s="214"/>
      <c r="D58" s="448" t="s">
        <v>252</v>
      </c>
      <c r="E58" s="448"/>
      <c r="F58" s="212" t="s">
        <v>253</v>
      </c>
      <c r="G58" s="213" t="s">
        <v>709</v>
      </c>
      <c r="H58" s="213" t="s">
        <v>709</v>
      </c>
      <c r="I58" s="225">
        <f t="shared" si="1"/>
        <v>1</v>
      </c>
    </row>
    <row r="59" spans="2:9" ht="16.5" customHeight="1">
      <c r="B59" s="308" t="s">
        <v>443</v>
      </c>
      <c r="C59" s="308"/>
      <c r="D59" s="432"/>
      <c r="E59" s="432"/>
      <c r="F59" s="328" t="s">
        <v>444</v>
      </c>
      <c r="G59" s="329">
        <v>2148756</v>
      </c>
      <c r="H59" s="329">
        <v>2127982.18</v>
      </c>
      <c r="I59" s="334">
        <f t="shared" si="1"/>
        <v>0.9903321642848235</v>
      </c>
    </row>
    <row r="60" spans="2:9" ht="36.75" customHeight="1">
      <c r="B60" s="210"/>
      <c r="C60" s="331" t="s">
        <v>449</v>
      </c>
      <c r="D60" s="434"/>
      <c r="E60" s="434"/>
      <c r="F60" s="332" t="s">
        <v>640</v>
      </c>
      <c r="G60" s="333" t="s">
        <v>695</v>
      </c>
      <c r="H60" s="333">
        <f>SUM(H61:H74)</f>
        <v>2089233.9700000002</v>
      </c>
      <c r="I60" s="334">
        <f t="shared" si="1"/>
        <v>0.9901582796208532</v>
      </c>
    </row>
    <row r="61" spans="2:9" ht="16.5" customHeight="1">
      <c r="B61" s="214"/>
      <c r="C61" s="214"/>
      <c r="D61" s="448" t="s">
        <v>275</v>
      </c>
      <c r="E61" s="448"/>
      <c r="F61" s="212" t="s">
        <v>276</v>
      </c>
      <c r="G61" s="213" t="s">
        <v>710</v>
      </c>
      <c r="H61" s="213">
        <v>1942052</v>
      </c>
      <c r="I61" s="225">
        <f t="shared" si="1"/>
        <v>0.9894202979172756</v>
      </c>
    </row>
    <row r="62" spans="2:9" ht="16.5" customHeight="1">
      <c r="B62" s="214"/>
      <c r="C62" s="214"/>
      <c r="D62" s="448" t="s">
        <v>227</v>
      </c>
      <c r="E62" s="448"/>
      <c r="F62" s="212" t="s">
        <v>228</v>
      </c>
      <c r="G62" s="213" t="s">
        <v>711</v>
      </c>
      <c r="H62" s="213">
        <v>31275.22</v>
      </c>
      <c r="I62" s="225">
        <f t="shared" si="1"/>
        <v>1</v>
      </c>
    </row>
    <row r="63" spans="2:9" ht="16.5" customHeight="1">
      <c r="B63" s="214"/>
      <c r="C63" s="214"/>
      <c r="D63" s="448" t="s">
        <v>242</v>
      </c>
      <c r="E63" s="448"/>
      <c r="F63" s="212" t="s">
        <v>243</v>
      </c>
      <c r="G63" s="213" t="s">
        <v>712</v>
      </c>
      <c r="H63" s="213">
        <v>2630.45</v>
      </c>
      <c r="I63" s="225">
        <f t="shared" si="1"/>
        <v>1</v>
      </c>
    </row>
    <row r="64" spans="2:9" ht="16.5" customHeight="1">
      <c r="B64" s="214"/>
      <c r="C64" s="214"/>
      <c r="D64" s="448" t="s">
        <v>209</v>
      </c>
      <c r="E64" s="448"/>
      <c r="F64" s="212" t="s">
        <v>210</v>
      </c>
      <c r="G64" s="213" t="s">
        <v>713</v>
      </c>
      <c r="H64" s="213">
        <v>89410.86</v>
      </c>
      <c r="I64" s="225">
        <f t="shared" si="1"/>
        <v>1</v>
      </c>
    </row>
    <row r="65" spans="2:9" ht="16.5" customHeight="1">
      <c r="B65" s="214"/>
      <c r="C65" s="214"/>
      <c r="D65" s="448" t="s">
        <v>221</v>
      </c>
      <c r="E65" s="448"/>
      <c r="F65" s="212" t="s">
        <v>222</v>
      </c>
      <c r="G65" s="213" t="s">
        <v>714</v>
      </c>
      <c r="H65" s="213">
        <v>794.07</v>
      </c>
      <c r="I65" s="225">
        <f t="shared" si="1"/>
        <v>1</v>
      </c>
    </row>
    <row r="66" spans="2:9" ht="16.5" customHeight="1">
      <c r="B66" s="214"/>
      <c r="C66" s="214"/>
      <c r="D66" s="448" t="s">
        <v>211</v>
      </c>
      <c r="E66" s="448"/>
      <c r="F66" s="212" t="s">
        <v>212</v>
      </c>
      <c r="G66" s="213" t="s">
        <v>596</v>
      </c>
      <c r="H66" s="213">
        <v>1500</v>
      </c>
      <c r="I66" s="225">
        <f t="shared" si="1"/>
        <v>1</v>
      </c>
    </row>
    <row r="67" spans="2:9" ht="16.5" customHeight="1">
      <c r="B67" s="214"/>
      <c r="C67" s="214"/>
      <c r="D67" s="448" t="s">
        <v>218</v>
      </c>
      <c r="E67" s="448"/>
      <c r="F67" s="212" t="s">
        <v>219</v>
      </c>
      <c r="G67" s="213" t="s">
        <v>715</v>
      </c>
      <c r="H67" s="213">
        <v>7874.5</v>
      </c>
      <c r="I67" s="225">
        <f t="shared" si="1"/>
        <v>1</v>
      </c>
    </row>
    <row r="68" spans="2:9" ht="16.5" customHeight="1">
      <c r="B68" s="214"/>
      <c r="C68" s="214"/>
      <c r="D68" s="448" t="s">
        <v>246</v>
      </c>
      <c r="E68" s="448"/>
      <c r="F68" s="212" t="s">
        <v>247</v>
      </c>
      <c r="G68" s="213" t="s">
        <v>261</v>
      </c>
      <c r="H68" s="213">
        <v>500</v>
      </c>
      <c r="I68" s="225">
        <f t="shared" si="1"/>
        <v>1</v>
      </c>
    </row>
    <row r="69" spans="2:9" ht="16.5" customHeight="1">
      <c r="B69" s="214"/>
      <c r="C69" s="214"/>
      <c r="D69" s="448" t="s">
        <v>213</v>
      </c>
      <c r="E69" s="448"/>
      <c r="F69" s="212" t="s">
        <v>214</v>
      </c>
      <c r="G69" s="213">
        <v>8027.43</v>
      </c>
      <c r="H69" s="213">
        <v>8027.43</v>
      </c>
      <c r="I69" s="225">
        <f t="shared" si="1"/>
        <v>1</v>
      </c>
    </row>
    <row r="70" spans="2:9" ht="19.5" customHeight="1">
      <c r="B70" s="214"/>
      <c r="C70" s="214"/>
      <c r="D70" s="448" t="s">
        <v>250</v>
      </c>
      <c r="E70" s="448"/>
      <c r="F70" s="212" t="s">
        <v>251</v>
      </c>
      <c r="G70" s="213" t="s">
        <v>312</v>
      </c>
      <c r="H70" s="213">
        <v>800</v>
      </c>
      <c r="I70" s="225">
        <f t="shared" si="1"/>
        <v>1</v>
      </c>
    </row>
    <row r="71" spans="2:9" ht="16.5" customHeight="1">
      <c r="B71" s="214"/>
      <c r="C71" s="214"/>
      <c r="D71" s="448" t="s">
        <v>252</v>
      </c>
      <c r="E71" s="448"/>
      <c r="F71" s="212" t="s">
        <v>253</v>
      </c>
      <c r="G71" s="213" t="s">
        <v>716</v>
      </c>
      <c r="H71" s="213">
        <v>174.6</v>
      </c>
      <c r="I71" s="225">
        <f t="shared" si="1"/>
        <v>1</v>
      </c>
    </row>
    <row r="72" spans="2:9" ht="16.5" customHeight="1">
      <c r="B72" s="214"/>
      <c r="C72" s="214"/>
      <c r="D72" s="448" t="s">
        <v>255</v>
      </c>
      <c r="E72" s="448"/>
      <c r="F72" s="212" t="s">
        <v>256</v>
      </c>
      <c r="G72" s="213" t="s">
        <v>717</v>
      </c>
      <c r="H72" s="213">
        <v>2187.86</v>
      </c>
      <c r="I72" s="225">
        <f t="shared" si="1"/>
        <v>1</v>
      </c>
    </row>
    <row r="73" spans="2:9" ht="16.5" customHeight="1">
      <c r="B73" s="214"/>
      <c r="C73" s="214"/>
      <c r="D73" s="448" t="s">
        <v>224</v>
      </c>
      <c r="E73" s="448"/>
      <c r="F73" s="212" t="s">
        <v>225</v>
      </c>
      <c r="G73" s="213">
        <v>966.98</v>
      </c>
      <c r="H73" s="213">
        <v>966.98</v>
      </c>
      <c r="I73" s="225">
        <f t="shared" si="1"/>
        <v>1</v>
      </c>
    </row>
    <row r="74" spans="2:9" ht="19.5" customHeight="1">
      <c r="B74" s="214"/>
      <c r="C74" s="214"/>
      <c r="D74" s="448" t="s">
        <v>257</v>
      </c>
      <c r="E74" s="448"/>
      <c r="F74" s="212" t="s">
        <v>258</v>
      </c>
      <c r="G74" s="213" t="s">
        <v>718</v>
      </c>
      <c r="H74" s="213">
        <v>1040</v>
      </c>
      <c r="I74" s="225">
        <f t="shared" si="1"/>
        <v>1</v>
      </c>
    </row>
    <row r="75" spans="2:9" ht="54.75" customHeight="1">
      <c r="B75" s="210"/>
      <c r="C75" s="331" t="s">
        <v>450</v>
      </c>
      <c r="D75" s="434"/>
      <c r="E75" s="434"/>
      <c r="F75" s="332" t="s">
        <v>642</v>
      </c>
      <c r="G75" s="333" t="s">
        <v>696</v>
      </c>
      <c r="H75" s="333">
        <f>H76</f>
        <v>15748.21</v>
      </c>
      <c r="I75" s="334">
        <f t="shared" si="1"/>
        <v>0.999505585173902</v>
      </c>
    </row>
    <row r="76" spans="2:9" ht="16.5" customHeight="1">
      <c r="B76" s="214"/>
      <c r="C76" s="214"/>
      <c r="D76" s="448" t="s">
        <v>277</v>
      </c>
      <c r="E76" s="448"/>
      <c r="F76" s="212" t="s">
        <v>278</v>
      </c>
      <c r="G76" s="213" t="s">
        <v>696</v>
      </c>
      <c r="H76" s="213">
        <v>15748.21</v>
      </c>
      <c r="I76" s="225">
        <f t="shared" si="1"/>
        <v>0.999505585173902</v>
      </c>
    </row>
    <row r="77" spans="2:9" ht="16.5" customHeight="1">
      <c r="B77" s="210"/>
      <c r="C77" s="331" t="s">
        <v>454</v>
      </c>
      <c r="D77" s="434"/>
      <c r="E77" s="434"/>
      <c r="F77" s="332" t="s">
        <v>327</v>
      </c>
      <c r="G77" s="333" t="s">
        <v>632</v>
      </c>
      <c r="H77" s="333">
        <f>H78</f>
        <v>23000</v>
      </c>
      <c r="I77" s="334">
        <f t="shared" si="1"/>
        <v>1</v>
      </c>
    </row>
    <row r="78" spans="2:9" ht="16.5" customHeight="1">
      <c r="B78" s="214"/>
      <c r="C78" s="214"/>
      <c r="D78" s="448" t="s">
        <v>275</v>
      </c>
      <c r="E78" s="448"/>
      <c r="F78" s="212" t="s">
        <v>276</v>
      </c>
      <c r="G78" s="213" t="s">
        <v>632</v>
      </c>
      <c r="H78" s="213">
        <v>23000</v>
      </c>
      <c r="I78" s="225">
        <f t="shared" si="1"/>
        <v>1</v>
      </c>
    </row>
    <row r="79" spans="2:9" ht="23.25" customHeight="1">
      <c r="B79" s="435" t="s">
        <v>206</v>
      </c>
      <c r="C79" s="435"/>
      <c r="D79" s="435"/>
      <c r="E79" s="435"/>
      <c r="F79" s="435"/>
      <c r="G79" s="215">
        <v>2756332.15</v>
      </c>
      <c r="H79" s="215">
        <v>2735557.89</v>
      </c>
      <c r="I79" s="225">
        <f t="shared" si="1"/>
        <v>0.9924630781526095</v>
      </c>
    </row>
    <row r="80" spans="1:10" ht="105" customHeight="1">
      <c r="A80" s="446"/>
      <c r="B80" s="446"/>
      <c r="C80" s="446"/>
      <c r="D80" s="446"/>
      <c r="E80" s="446"/>
      <c r="F80" s="446"/>
      <c r="G80" s="446"/>
      <c r="H80" s="446"/>
      <c r="I80" s="446"/>
      <c r="J80" s="446"/>
    </row>
    <row r="81" spans="1:9" ht="16.5" customHeight="1">
      <c r="A81" s="446"/>
      <c r="B81" s="446"/>
      <c r="C81" s="446"/>
      <c r="D81" s="446"/>
      <c r="E81" s="446"/>
      <c r="F81" s="446"/>
      <c r="G81" s="446"/>
      <c r="H81" s="446"/>
      <c r="I81" s="446"/>
    </row>
  </sheetData>
  <mergeCells count="79">
    <mergeCell ref="C29:H29"/>
    <mergeCell ref="C5:G5"/>
    <mergeCell ref="C3:H3"/>
    <mergeCell ref="F1:H1"/>
    <mergeCell ref="B27:F27"/>
    <mergeCell ref="D25:E25"/>
    <mergeCell ref="D26:E26"/>
    <mergeCell ref="D23:E23"/>
    <mergeCell ref="D24:E24"/>
    <mergeCell ref="D21:E21"/>
    <mergeCell ref="D15:E15"/>
    <mergeCell ref="D13:E13"/>
    <mergeCell ref="D14:E14"/>
    <mergeCell ref="D22:E22"/>
    <mergeCell ref="D19:E19"/>
    <mergeCell ref="D20:E20"/>
    <mergeCell ref="D18:E18"/>
    <mergeCell ref="A6:I6"/>
    <mergeCell ref="A81:I81"/>
    <mergeCell ref="B79:F79"/>
    <mergeCell ref="D78:E78"/>
    <mergeCell ref="D75:E75"/>
    <mergeCell ref="D76:E76"/>
    <mergeCell ref="A80:J80"/>
    <mergeCell ref="D74:E74"/>
    <mergeCell ref="D71:E71"/>
    <mergeCell ref="D72:E72"/>
    <mergeCell ref="D77:E77"/>
    <mergeCell ref="D69:E69"/>
    <mergeCell ref="D70:E70"/>
    <mergeCell ref="D68:E68"/>
    <mergeCell ref="D73:E73"/>
    <mergeCell ref="D66:E66"/>
    <mergeCell ref="D67:E67"/>
    <mergeCell ref="D64:E64"/>
    <mergeCell ref="D65:E65"/>
    <mergeCell ref="D62:E62"/>
    <mergeCell ref="D63:E63"/>
    <mergeCell ref="D60:E60"/>
    <mergeCell ref="D61:E61"/>
    <mergeCell ref="D58:E58"/>
    <mergeCell ref="D59:E59"/>
    <mergeCell ref="D56:E56"/>
    <mergeCell ref="D57:E57"/>
    <mergeCell ref="D54:E54"/>
    <mergeCell ref="D55:E55"/>
    <mergeCell ref="D52:E52"/>
    <mergeCell ref="D53:E53"/>
    <mergeCell ref="D50:E50"/>
    <mergeCell ref="D51:E51"/>
    <mergeCell ref="D48:E48"/>
    <mergeCell ref="D49:E49"/>
    <mergeCell ref="D46:E46"/>
    <mergeCell ref="D47:E47"/>
    <mergeCell ref="D44:E44"/>
    <mergeCell ref="D45:E45"/>
    <mergeCell ref="D42:E42"/>
    <mergeCell ref="D43:E43"/>
    <mergeCell ref="D40:E40"/>
    <mergeCell ref="D41:E41"/>
    <mergeCell ref="D38:E38"/>
    <mergeCell ref="D39:E39"/>
    <mergeCell ref="D36:E36"/>
    <mergeCell ref="D37:E37"/>
    <mergeCell ref="D34:E34"/>
    <mergeCell ref="D35:E35"/>
    <mergeCell ref="A31:J31"/>
    <mergeCell ref="D32:E32"/>
    <mergeCell ref="D33:E33"/>
    <mergeCell ref="B30:D30"/>
    <mergeCell ref="E30:I30"/>
    <mergeCell ref="A7:J7"/>
    <mergeCell ref="D8:E8"/>
    <mergeCell ref="D11:E11"/>
    <mergeCell ref="D12:E12"/>
    <mergeCell ref="D16:E16"/>
    <mergeCell ref="D17:E17"/>
    <mergeCell ref="D9:E9"/>
    <mergeCell ref="D10:E10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scale="95" r:id="rId1"/>
  <rowBreaks count="2" manualBreakCount="2">
    <brk id="28" max="255" man="1"/>
    <brk id="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0">
      <selection activeCell="E25" sqref="E25"/>
    </sheetView>
  </sheetViews>
  <sheetFormatPr defaultColWidth="9.140625" defaultRowHeight="12.75"/>
  <cols>
    <col min="1" max="1" width="2.140625" style="0" customWidth="1"/>
    <col min="2" max="2" width="6.421875" style="0" customWidth="1"/>
    <col min="3" max="3" width="8.28125" style="0" customWidth="1"/>
    <col min="4" max="4" width="7.28125" style="0" customWidth="1"/>
    <col min="5" max="5" width="36.421875" style="0" customWidth="1"/>
    <col min="6" max="6" width="14.00390625" style="62" customWidth="1"/>
    <col min="7" max="7" width="15.421875" style="175" customWidth="1"/>
    <col min="8" max="8" width="11.57421875" style="106" customWidth="1"/>
    <col min="9" max="9" width="2.140625" style="0" customWidth="1"/>
    <col min="10" max="10" width="1.1484375" style="0" customWidth="1"/>
    <col min="11" max="11" width="2.7109375" style="0" customWidth="1"/>
  </cols>
  <sheetData>
    <row r="1" spans="7:8" ht="27.75" customHeight="1">
      <c r="G1" s="417" t="s">
        <v>316</v>
      </c>
      <c r="H1" s="417"/>
    </row>
    <row r="2" spans="2:10" ht="16.5" customHeight="1">
      <c r="B2" s="163"/>
      <c r="C2" s="163"/>
      <c r="D2" s="163"/>
      <c r="E2" s="163"/>
      <c r="F2" s="163"/>
      <c r="G2" s="163"/>
      <c r="H2" s="164"/>
      <c r="I2" s="163"/>
      <c r="J2" s="163"/>
    </row>
    <row r="3" spans="1:10" s="5" customFormat="1" ht="47.25" customHeight="1">
      <c r="A3" s="161"/>
      <c r="B3" s="161"/>
      <c r="C3" s="437" t="s">
        <v>317</v>
      </c>
      <c r="D3" s="437"/>
      <c r="E3" s="437"/>
      <c r="F3" s="437"/>
      <c r="G3" s="437"/>
      <c r="H3" s="165"/>
      <c r="I3" s="7"/>
      <c r="J3" s="163"/>
    </row>
    <row r="4" spans="1:10" s="5" customFormat="1" ht="31.5" customHeight="1">
      <c r="A4" s="161"/>
      <c r="B4" s="161"/>
      <c r="C4" s="159"/>
      <c r="D4" s="159"/>
      <c r="E4" s="159"/>
      <c r="F4" s="159"/>
      <c r="G4" s="159"/>
      <c r="H4" s="165"/>
      <c r="I4" s="7"/>
      <c r="J4" s="163"/>
    </row>
    <row r="5" spans="2:10" ht="16.5" customHeight="1">
      <c r="B5" s="163"/>
      <c r="C5" s="415" t="s">
        <v>318</v>
      </c>
      <c r="D5" s="415"/>
      <c r="E5" s="415"/>
      <c r="F5" s="163"/>
      <c r="G5" s="163"/>
      <c r="H5" s="164"/>
      <c r="I5" s="163"/>
      <c r="J5" s="163"/>
    </row>
    <row r="6" spans="2:10" ht="9.75" customHeight="1">
      <c r="B6" s="163"/>
      <c r="C6" s="163"/>
      <c r="D6" s="163"/>
      <c r="E6" s="163"/>
      <c r="F6" s="163"/>
      <c r="G6" s="163"/>
      <c r="H6" s="164"/>
      <c r="I6" s="163"/>
      <c r="J6" s="163"/>
    </row>
    <row r="7" spans="2:8" s="5" customFormat="1" ht="24" customHeight="1">
      <c r="B7" s="320" t="s">
        <v>392</v>
      </c>
      <c r="C7" s="320" t="s">
        <v>410</v>
      </c>
      <c r="D7" s="321" t="s">
        <v>394</v>
      </c>
      <c r="E7" s="320" t="s">
        <v>474</v>
      </c>
      <c r="F7" s="322" t="s">
        <v>507</v>
      </c>
      <c r="G7" s="323" t="s">
        <v>319</v>
      </c>
      <c r="H7" s="324" t="s">
        <v>531</v>
      </c>
    </row>
    <row r="8" spans="2:8" ht="16.5" customHeight="1">
      <c r="B8" s="144" t="s">
        <v>339</v>
      </c>
      <c r="C8" s="144"/>
      <c r="D8" s="145"/>
      <c r="E8" s="146" t="s">
        <v>341</v>
      </c>
      <c r="F8" s="166" t="s">
        <v>610</v>
      </c>
      <c r="G8" s="167">
        <f>G9</f>
        <v>3500</v>
      </c>
      <c r="H8" s="147">
        <f>G8/F8</f>
        <v>1</v>
      </c>
    </row>
    <row r="9" spans="2:8" ht="16.5" customHeight="1">
      <c r="B9" s="148"/>
      <c r="C9" s="168" t="s">
        <v>340</v>
      </c>
      <c r="D9" s="169"/>
      <c r="E9" s="149" t="s">
        <v>554</v>
      </c>
      <c r="F9" s="170" t="s">
        <v>610</v>
      </c>
      <c r="G9" s="171">
        <f>G10</f>
        <v>3500</v>
      </c>
      <c r="H9" s="150">
        <f>G9/F9</f>
        <v>1</v>
      </c>
    </row>
    <row r="10" spans="2:8" ht="42.75" customHeight="1">
      <c r="B10" s="151"/>
      <c r="C10" s="151"/>
      <c r="D10" s="172" t="s">
        <v>479</v>
      </c>
      <c r="E10" s="152" t="s">
        <v>480</v>
      </c>
      <c r="F10" s="173" t="s">
        <v>610</v>
      </c>
      <c r="G10" s="174">
        <v>3500</v>
      </c>
      <c r="H10" s="153">
        <f>G10/F10</f>
        <v>1</v>
      </c>
    </row>
    <row r="11" spans="2:6" ht="16.5" customHeight="1">
      <c r="B11" s="416"/>
      <c r="C11" s="416"/>
      <c r="F11" s="142"/>
    </row>
    <row r="12" spans="2:8" ht="16.5" customHeight="1">
      <c r="B12" s="429" t="s">
        <v>206</v>
      </c>
      <c r="C12" s="430"/>
      <c r="D12" s="430"/>
      <c r="E12" s="431"/>
      <c r="F12" s="176" t="s">
        <v>610</v>
      </c>
      <c r="G12" s="177">
        <f>G8</f>
        <v>3500</v>
      </c>
      <c r="H12" s="154">
        <f>G12/F12</f>
        <v>1</v>
      </c>
    </row>
    <row r="13" spans="2:10" ht="29.25" customHeight="1">
      <c r="B13" s="163"/>
      <c r="C13" s="163"/>
      <c r="D13" s="163"/>
      <c r="E13" s="163"/>
      <c r="F13" s="163"/>
      <c r="G13" s="163"/>
      <c r="H13" s="164"/>
      <c r="I13" s="163"/>
      <c r="J13" s="163"/>
    </row>
    <row r="14" spans="2:10" ht="5.25" customHeight="1">
      <c r="B14" s="163"/>
      <c r="C14" s="163"/>
      <c r="D14" s="163"/>
      <c r="E14" s="163"/>
      <c r="F14" s="163"/>
      <c r="G14" s="163"/>
      <c r="H14" s="164"/>
      <c r="I14" s="163"/>
      <c r="J14" s="163"/>
    </row>
    <row r="15" spans="2:10" ht="33.75" customHeight="1">
      <c r="B15" s="163"/>
      <c r="C15" s="163"/>
      <c r="D15" s="163"/>
      <c r="E15" s="163"/>
      <c r="F15" s="163"/>
      <c r="G15" s="163"/>
      <c r="H15" s="164"/>
      <c r="I15" s="163"/>
      <c r="J15" s="163"/>
    </row>
    <row r="16" ht="16.5" customHeight="1"/>
    <row r="17" spans="2:8" ht="16.5" customHeight="1">
      <c r="B17" s="178"/>
      <c r="C17" s="415" t="s">
        <v>320</v>
      </c>
      <c r="D17" s="415"/>
      <c r="E17" s="415"/>
      <c r="F17" s="179"/>
      <c r="G17" s="179"/>
      <c r="H17" s="180"/>
    </row>
    <row r="18" ht="5.25" customHeight="1"/>
    <row r="19" spans="2:8" s="5" customFormat="1" ht="24" customHeight="1">
      <c r="B19" s="320" t="s">
        <v>392</v>
      </c>
      <c r="C19" s="320" t="s">
        <v>410</v>
      </c>
      <c r="D19" s="321" t="s">
        <v>394</v>
      </c>
      <c r="E19" s="320" t="s">
        <v>474</v>
      </c>
      <c r="F19" s="322" t="s">
        <v>507</v>
      </c>
      <c r="G19" s="323" t="s">
        <v>319</v>
      </c>
      <c r="H19" s="325" t="s">
        <v>531</v>
      </c>
    </row>
    <row r="20" spans="2:8" ht="16.5" customHeight="1">
      <c r="B20" s="144" t="s">
        <v>339</v>
      </c>
      <c r="C20" s="144"/>
      <c r="D20" s="145"/>
      <c r="E20" s="146" t="s">
        <v>341</v>
      </c>
      <c r="F20" s="181" t="s">
        <v>610</v>
      </c>
      <c r="G20" s="182">
        <f>G21</f>
        <v>3500</v>
      </c>
      <c r="H20" s="147">
        <f>G20/F20</f>
        <v>1</v>
      </c>
    </row>
    <row r="21" spans="2:8" ht="16.5" customHeight="1">
      <c r="B21" s="148"/>
      <c r="C21" s="168" t="s">
        <v>340</v>
      </c>
      <c r="D21" s="169"/>
      <c r="E21" s="149" t="s">
        <v>554</v>
      </c>
      <c r="F21" s="183" t="s">
        <v>610</v>
      </c>
      <c r="G21" s="184">
        <f>G22</f>
        <v>3500</v>
      </c>
      <c r="H21" s="150">
        <f>G21/F21</f>
        <v>1</v>
      </c>
    </row>
    <row r="22" spans="2:8" ht="16.5" customHeight="1">
      <c r="B22" s="151"/>
      <c r="C22" s="151"/>
      <c r="D22" s="172" t="s">
        <v>213</v>
      </c>
      <c r="E22" s="152" t="s">
        <v>214</v>
      </c>
      <c r="F22" s="185" t="s">
        <v>610</v>
      </c>
      <c r="G22" s="186">
        <v>3500</v>
      </c>
      <c r="H22" s="153">
        <f>G22/F22</f>
        <v>1</v>
      </c>
    </row>
    <row r="23" spans="2:3" ht="5.25" customHeight="1">
      <c r="B23" s="416"/>
      <c r="C23" s="416"/>
    </row>
    <row r="24" spans="2:8" ht="22.5" customHeight="1">
      <c r="B24" s="429" t="s">
        <v>206</v>
      </c>
      <c r="C24" s="430"/>
      <c r="D24" s="430"/>
      <c r="E24" s="431"/>
      <c r="F24" s="187" t="s">
        <v>610</v>
      </c>
      <c r="G24" s="188">
        <f>G20</f>
        <v>3500</v>
      </c>
      <c r="H24" s="154">
        <f>G24/F24</f>
        <v>1</v>
      </c>
    </row>
    <row r="25" ht="72" customHeight="1"/>
    <row r="26" ht="72" customHeight="1"/>
    <row r="27" ht="48.75" customHeight="1"/>
    <row r="28" spans="8:9" ht="16.5" customHeight="1">
      <c r="H28" s="439"/>
      <c r="I28" s="439"/>
    </row>
    <row r="29" ht="33.75" customHeight="1"/>
    <row r="30" ht="45" customHeight="1"/>
  </sheetData>
  <mergeCells count="9">
    <mergeCell ref="G1:H1"/>
    <mergeCell ref="C3:G3"/>
    <mergeCell ref="C5:E5"/>
    <mergeCell ref="B11:C11"/>
    <mergeCell ref="H28:I28"/>
    <mergeCell ref="B12:E12"/>
    <mergeCell ref="C17:E17"/>
    <mergeCell ref="B23:C23"/>
    <mergeCell ref="B24:E24"/>
  </mergeCells>
  <printOptions/>
  <pageMargins left="0" right="0" top="0" bottom="0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showGridLines="0" workbookViewId="0" topLeftCell="A37">
      <selection activeCell="F47" sqref="F47"/>
    </sheetView>
  </sheetViews>
  <sheetFormatPr defaultColWidth="9.140625" defaultRowHeight="12.75"/>
  <cols>
    <col min="1" max="1" width="2.140625" style="206" customWidth="1"/>
    <col min="2" max="2" width="5.140625" style="206" customWidth="1"/>
    <col min="3" max="3" width="7.28125" style="206" customWidth="1"/>
    <col min="4" max="4" width="2.140625" style="206" customWidth="1"/>
    <col min="5" max="5" width="5.7109375" style="206" customWidth="1"/>
    <col min="6" max="6" width="35.7109375" style="206" customWidth="1"/>
    <col min="7" max="7" width="9.7109375" style="207" customWidth="1"/>
    <col min="8" max="8" width="10.7109375" style="207" customWidth="1"/>
    <col min="9" max="9" width="9.00390625" style="232" customWidth="1"/>
    <col min="10" max="10" width="0.9921875" style="206" customWidth="1"/>
    <col min="11" max="14" width="8.00390625" style="206" customWidth="1"/>
    <col min="15" max="15" width="10.140625" style="206" bestFit="1" customWidth="1"/>
    <col min="16" max="16384" width="8.00390625" style="206" customWidth="1"/>
  </cols>
  <sheetData>
    <row r="1" spans="6:9" s="70" customFormat="1" ht="27.75" customHeight="1">
      <c r="F1" s="233"/>
      <c r="G1" s="417" t="s">
        <v>321</v>
      </c>
      <c r="H1" s="417"/>
      <c r="I1" s="228"/>
    </row>
    <row r="2" spans="2:10" s="70" customFormat="1" ht="16.5" customHeight="1">
      <c r="B2" s="143"/>
      <c r="C2" s="143"/>
      <c r="D2" s="143"/>
      <c r="E2" s="143"/>
      <c r="F2" s="143"/>
      <c r="G2" s="143"/>
      <c r="H2" s="190"/>
      <c r="I2" s="229"/>
      <c r="J2" s="143"/>
    </row>
    <row r="3" spans="2:11" s="70" customFormat="1" ht="47.25" customHeight="1">
      <c r="B3" s="143"/>
      <c r="C3" s="437" t="s">
        <v>719</v>
      </c>
      <c r="D3" s="437"/>
      <c r="E3" s="437"/>
      <c r="F3" s="437"/>
      <c r="G3" s="437"/>
      <c r="H3" s="437"/>
      <c r="I3" s="230"/>
      <c r="J3" s="162"/>
      <c r="K3" s="162"/>
    </row>
    <row r="4" spans="2:11" s="70" customFormat="1" ht="22.5" customHeight="1">
      <c r="B4" s="143"/>
      <c r="C4" s="159"/>
      <c r="D4" s="159"/>
      <c r="E4" s="159"/>
      <c r="F4" s="159"/>
      <c r="G4" s="159"/>
      <c r="H4" s="191"/>
      <c r="I4" s="230"/>
      <c r="J4" s="162"/>
      <c r="K4" s="162"/>
    </row>
    <row r="5" spans="3:9" s="70" customFormat="1" ht="16.5" customHeight="1">
      <c r="C5" s="436" t="s">
        <v>314</v>
      </c>
      <c r="D5" s="436"/>
      <c r="E5" s="436"/>
      <c r="F5" s="436"/>
      <c r="G5" s="436"/>
      <c r="H5" s="189"/>
      <c r="I5" s="228"/>
    </row>
    <row r="6" spans="1:11" ht="16.5" customHeight="1">
      <c r="A6" s="424"/>
      <c r="B6" s="424"/>
      <c r="C6" s="424"/>
      <c r="D6" s="424"/>
      <c r="E6" s="424"/>
      <c r="F6" s="424"/>
      <c r="G6" s="424"/>
      <c r="H6" s="424"/>
      <c r="I6" s="424"/>
      <c r="K6" s="222"/>
    </row>
    <row r="7" spans="2:9" ht="16.5" customHeight="1">
      <c r="B7" s="425"/>
      <c r="C7" s="425"/>
      <c r="D7" s="425"/>
      <c r="E7" s="426"/>
      <c r="F7" s="426"/>
      <c r="G7" s="426"/>
      <c r="H7" s="426"/>
      <c r="I7" s="426"/>
    </row>
    <row r="8" spans="1:10" ht="5.25" customHeight="1">
      <c r="A8" s="424"/>
      <c r="B8" s="424"/>
      <c r="C8" s="424"/>
      <c r="D8" s="424"/>
      <c r="E8" s="424"/>
      <c r="F8" s="424"/>
      <c r="G8" s="424"/>
      <c r="H8" s="424"/>
      <c r="I8" s="424"/>
      <c r="J8" s="424"/>
    </row>
    <row r="9" spans="2:9" s="227" customFormat="1" ht="24" customHeight="1">
      <c r="B9" s="250" t="s">
        <v>392</v>
      </c>
      <c r="C9" s="250" t="s">
        <v>410</v>
      </c>
      <c r="D9" s="427" t="s">
        <v>394</v>
      </c>
      <c r="E9" s="427"/>
      <c r="F9" s="250" t="s">
        <v>474</v>
      </c>
      <c r="G9" s="310" t="s">
        <v>656</v>
      </c>
      <c r="H9" s="310" t="s">
        <v>657</v>
      </c>
      <c r="I9" s="311" t="s">
        <v>658</v>
      </c>
    </row>
    <row r="10" spans="2:9" ht="16.5" customHeight="1">
      <c r="B10" s="251" t="s">
        <v>328</v>
      </c>
      <c r="C10" s="251"/>
      <c r="D10" s="418"/>
      <c r="E10" s="418"/>
      <c r="F10" s="312" t="s">
        <v>329</v>
      </c>
      <c r="G10" s="313" t="s">
        <v>659</v>
      </c>
      <c r="H10" s="313">
        <v>128458.09</v>
      </c>
      <c r="I10" s="314">
        <f>H10/G10</f>
        <v>0.9904247494217424</v>
      </c>
    </row>
    <row r="11" spans="2:9" ht="16.5" customHeight="1">
      <c r="B11" s="216"/>
      <c r="C11" s="315" t="s">
        <v>330</v>
      </c>
      <c r="D11" s="423"/>
      <c r="E11" s="423"/>
      <c r="F11" s="316" t="s">
        <v>331</v>
      </c>
      <c r="G11" s="317" t="s">
        <v>659</v>
      </c>
      <c r="H11" s="317">
        <v>128458.09</v>
      </c>
      <c r="I11" s="314">
        <f aca="true" t="shared" si="0" ref="I11:I23">H11/G11</f>
        <v>0.9904247494217424</v>
      </c>
    </row>
    <row r="12" spans="2:9" ht="45" customHeight="1">
      <c r="B12" s="220"/>
      <c r="C12" s="220"/>
      <c r="D12" s="419" t="s">
        <v>418</v>
      </c>
      <c r="E12" s="419"/>
      <c r="F12" s="218" t="s">
        <v>602</v>
      </c>
      <c r="G12" s="219" t="s">
        <v>601</v>
      </c>
      <c r="H12" s="219">
        <v>42000</v>
      </c>
      <c r="I12" s="231">
        <f t="shared" si="0"/>
        <v>1</v>
      </c>
    </row>
    <row r="13" spans="2:9" ht="55.5" customHeight="1">
      <c r="B13" s="220"/>
      <c r="C13" s="220"/>
      <c r="D13" s="419" t="s">
        <v>482</v>
      </c>
      <c r="E13" s="419"/>
      <c r="F13" s="218" t="s">
        <v>204</v>
      </c>
      <c r="G13" s="219" t="s">
        <v>660</v>
      </c>
      <c r="H13" s="219">
        <v>86458.09</v>
      </c>
      <c r="I13" s="231">
        <f t="shared" si="0"/>
        <v>0.9858391106043329</v>
      </c>
    </row>
    <row r="14" spans="2:9" ht="16.5" customHeight="1">
      <c r="B14" s="251" t="s">
        <v>342</v>
      </c>
      <c r="C14" s="251"/>
      <c r="D14" s="418"/>
      <c r="E14" s="418"/>
      <c r="F14" s="312" t="s">
        <v>344</v>
      </c>
      <c r="G14" s="313" t="s">
        <v>612</v>
      </c>
      <c r="H14" s="313">
        <v>4500</v>
      </c>
      <c r="I14" s="314">
        <f t="shared" si="0"/>
        <v>1</v>
      </c>
    </row>
    <row r="15" spans="2:9" ht="16.5" customHeight="1">
      <c r="B15" s="216"/>
      <c r="C15" s="315" t="s">
        <v>411</v>
      </c>
      <c r="D15" s="423"/>
      <c r="E15" s="423"/>
      <c r="F15" s="316" t="s">
        <v>393</v>
      </c>
      <c r="G15" s="317" t="s">
        <v>612</v>
      </c>
      <c r="H15" s="317">
        <v>4500</v>
      </c>
      <c r="I15" s="314">
        <f t="shared" si="0"/>
        <v>1</v>
      </c>
    </row>
    <row r="16" spans="2:9" ht="51.75" customHeight="1">
      <c r="B16" s="220"/>
      <c r="C16" s="220"/>
      <c r="D16" s="419" t="s">
        <v>418</v>
      </c>
      <c r="E16" s="419"/>
      <c r="F16" s="218" t="s">
        <v>602</v>
      </c>
      <c r="G16" s="219" t="s">
        <v>612</v>
      </c>
      <c r="H16" s="219">
        <v>4500</v>
      </c>
      <c r="I16" s="231">
        <f t="shared" si="0"/>
        <v>1</v>
      </c>
    </row>
    <row r="17" spans="2:9" ht="23.25" customHeight="1">
      <c r="B17" s="251" t="s">
        <v>516</v>
      </c>
      <c r="C17" s="251"/>
      <c r="D17" s="418"/>
      <c r="E17" s="418"/>
      <c r="F17" s="312" t="s">
        <v>512</v>
      </c>
      <c r="G17" s="313" t="s">
        <v>661</v>
      </c>
      <c r="H17" s="313">
        <v>247163.2</v>
      </c>
      <c r="I17" s="314">
        <f t="shared" si="0"/>
        <v>0.9920886012438276</v>
      </c>
    </row>
    <row r="18" spans="2:9" ht="16.5" customHeight="1">
      <c r="B18" s="216"/>
      <c r="C18" s="315" t="s">
        <v>513</v>
      </c>
      <c r="D18" s="423"/>
      <c r="E18" s="423"/>
      <c r="F18" s="316" t="s">
        <v>327</v>
      </c>
      <c r="G18" s="317" t="s">
        <v>661</v>
      </c>
      <c r="H18" s="317">
        <v>247163.2</v>
      </c>
      <c r="I18" s="314">
        <f t="shared" si="0"/>
        <v>0.9920886012438276</v>
      </c>
    </row>
    <row r="19" spans="2:9" ht="68.25" customHeight="1">
      <c r="B19" s="220"/>
      <c r="C19" s="220"/>
      <c r="D19" s="419" t="s">
        <v>646</v>
      </c>
      <c r="E19" s="419"/>
      <c r="F19" s="218" t="s">
        <v>647</v>
      </c>
      <c r="G19" s="219" t="s">
        <v>662</v>
      </c>
      <c r="H19" s="219">
        <v>76906.3</v>
      </c>
      <c r="I19" s="231">
        <f t="shared" si="0"/>
        <v>0.9947294007964169</v>
      </c>
    </row>
    <row r="20" spans="2:9" ht="68.25" customHeight="1">
      <c r="B20" s="220"/>
      <c r="C20" s="220"/>
      <c r="D20" s="419" t="s">
        <v>648</v>
      </c>
      <c r="E20" s="419"/>
      <c r="F20" s="218" t="s">
        <v>647</v>
      </c>
      <c r="G20" s="219" t="s">
        <v>663</v>
      </c>
      <c r="H20" s="219">
        <v>13571.7</v>
      </c>
      <c r="I20" s="231">
        <f t="shared" si="0"/>
        <v>0.9947294007964168</v>
      </c>
    </row>
    <row r="21" spans="2:9" ht="42" customHeight="1">
      <c r="B21" s="220"/>
      <c r="C21" s="220"/>
      <c r="D21" s="419" t="s">
        <v>649</v>
      </c>
      <c r="E21" s="419"/>
      <c r="F21" s="218" t="s">
        <v>602</v>
      </c>
      <c r="G21" s="219" t="s">
        <v>664</v>
      </c>
      <c r="H21" s="219">
        <v>148098.87</v>
      </c>
      <c r="I21" s="231">
        <f t="shared" si="0"/>
        <v>0.9912688693083348</v>
      </c>
    </row>
    <row r="22" spans="2:9" ht="44.25" customHeight="1">
      <c r="B22" s="220"/>
      <c r="C22" s="220"/>
      <c r="D22" s="411" t="s">
        <v>517</v>
      </c>
      <c r="E22" s="412"/>
      <c r="F22" s="218" t="s">
        <v>602</v>
      </c>
      <c r="G22" s="219" t="s">
        <v>665</v>
      </c>
      <c r="H22" s="219">
        <v>8586.33</v>
      </c>
      <c r="I22" s="231">
        <f t="shared" si="0"/>
        <v>0.9786697851591218</v>
      </c>
    </row>
    <row r="23" spans="2:9" ht="23.25" customHeight="1">
      <c r="B23" s="420" t="s">
        <v>206</v>
      </c>
      <c r="C23" s="421"/>
      <c r="D23" s="421"/>
      <c r="E23" s="421"/>
      <c r="F23" s="422"/>
      <c r="G23" s="221">
        <v>383334.2</v>
      </c>
      <c r="H23" s="221">
        <v>380121.29</v>
      </c>
      <c r="I23" s="231">
        <f t="shared" si="0"/>
        <v>0.9916185146016191</v>
      </c>
    </row>
    <row r="24" spans="1:10" ht="81" customHeight="1">
      <c r="A24" s="424"/>
      <c r="B24" s="424"/>
      <c r="C24" s="424"/>
      <c r="D24" s="424"/>
      <c r="E24" s="424"/>
      <c r="F24" s="424"/>
      <c r="G24" s="424"/>
      <c r="H24" s="424"/>
      <c r="I24" s="424"/>
      <c r="J24" s="424"/>
    </row>
    <row r="25" spans="7:9" ht="34.5" customHeight="1">
      <c r="G25" s="206"/>
      <c r="H25" s="206"/>
      <c r="I25" s="206"/>
    </row>
    <row r="26" spans="2:9" s="70" customFormat="1" ht="16.5" customHeight="1">
      <c r="B26" s="178"/>
      <c r="C26" s="436" t="s">
        <v>315</v>
      </c>
      <c r="D26" s="436"/>
      <c r="E26" s="436"/>
      <c r="F26" s="436"/>
      <c r="G26" s="436"/>
      <c r="H26" s="436"/>
      <c r="I26" s="228"/>
    </row>
    <row r="27" spans="2:9" ht="16.5" customHeight="1">
      <c r="B27" s="425"/>
      <c r="C27" s="425"/>
      <c r="D27" s="425"/>
      <c r="E27" s="426"/>
      <c r="F27" s="426"/>
      <c r="G27" s="426"/>
      <c r="H27" s="426"/>
      <c r="I27" s="426"/>
    </row>
    <row r="28" spans="1:10" ht="5.25" customHeight="1">
      <c r="A28" s="424"/>
      <c r="B28" s="424"/>
      <c r="C28" s="424"/>
      <c r="D28" s="424"/>
      <c r="E28" s="424"/>
      <c r="F28" s="424"/>
      <c r="G28" s="424"/>
      <c r="H28" s="424"/>
      <c r="I28" s="424"/>
      <c r="J28" s="424"/>
    </row>
    <row r="29" spans="2:9" s="227" customFormat="1" ht="24.75" customHeight="1">
      <c r="B29" s="250" t="s">
        <v>392</v>
      </c>
      <c r="C29" s="250" t="s">
        <v>410</v>
      </c>
      <c r="D29" s="427" t="s">
        <v>394</v>
      </c>
      <c r="E29" s="427"/>
      <c r="F29" s="250" t="s">
        <v>474</v>
      </c>
      <c r="G29" s="310" t="s">
        <v>656</v>
      </c>
      <c r="H29" s="310" t="s">
        <v>657</v>
      </c>
      <c r="I29" s="318" t="s">
        <v>658</v>
      </c>
    </row>
    <row r="30" spans="2:9" ht="16.5" customHeight="1">
      <c r="B30" s="251" t="s">
        <v>328</v>
      </c>
      <c r="C30" s="251"/>
      <c r="D30" s="418"/>
      <c r="E30" s="418"/>
      <c r="F30" s="312" t="s">
        <v>329</v>
      </c>
      <c r="G30" s="313" t="s">
        <v>666</v>
      </c>
      <c r="H30" s="319">
        <v>214916.18</v>
      </c>
      <c r="I30" s="314">
        <f aca="true" t="shared" si="1" ref="I30:I63">H30/G30</f>
        <v>0.9890298205246203</v>
      </c>
    </row>
    <row r="31" spans="2:9" ht="16.5" customHeight="1">
      <c r="B31" s="216"/>
      <c r="C31" s="315" t="s">
        <v>330</v>
      </c>
      <c r="D31" s="423"/>
      <c r="E31" s="423"/>
      <c r="F31" s="316" t="s">
        <v>331</v>
      </c>
      <c r="G31" s="317" t="s">
        <v>666</v>
      </c>
      <c r="H31" s="317">
        <v>214916.18</v>
      </c>
      <c r="I31" s="314">
        <f t="shared" si="1"/>
        <v>0.9890298205246203</v>
      </c>
    </row>
    <row r="32" spans="2:9" ht="16.5" customHeight="1">
      <c r="B32" s="220"/>
      <c r="C32" s="220"/>
      <c r="D32" s="419" t="s">
        <v>213</v>
      </c>
      <c r="E32" s="419"/>
      <c r="F32" s="218" t="s">
        <v>214</v>
      </c>
      <c r="G32" s="219" t="s">
        <v>601</v>
      </c>
      <c r="H32" s="219">
        <v>42000</v>
      </c>
      <c r="I32" s="231">
        <f t="shared" si="1"/>
        <v>1</v>
      </c>
    </row>
    <row r="33" spans="2:9" ht="16.5" customHeight="1">
      <c r="B33" s="220"/>
      <c r="C33" s="220"/>
      <c r="D33" s="419" t="s">
        <v>545</v>
      </c>
      <c r="E33" s="419"/>
      <c r="F33" s="218" t="s">
        <v>546</v>
      </c>
      <c r="G33" s="219" t="s">
        <v>667</v>
      </c>
      <c r="H33" s="219">
        <v>172916.18</v>
      </c>
      <c r="I33" s="231">
        <f t="shared" si="1"/>
        <v>0.9864014831717056</v>
      </c>
    </row>
    <row r="34" spans="2:9" ht="16.5" customHeight="1">
      <c r="B34" s="251" t="s">
        <v>342</v>
      </c>
      <c r="C34" s="251"/>
      <c r="D34" s="418"/>
      <c r="E34" s="418"/>
      <c r="F34" s="312" t="s">
        <v>344</v>
      </c>
      <c r="G34" s="313" t="s">
        <v>612</v>
      </c>
      <c r="H34" s="313" t="s">
        <v>612</v>
      </c>
      <c r="I34" s="314">
        <f t="shared" si="1"/>
        <v>1</v>
      </c>
    </row>
    <row r="35" spans="2:9" ht="16.5" customHeight="1">
      <c r="B35" s="216"/>
      <c r="C35" s="217" t="s">
        <v>411</v>
      </c>
      <c r="D35" s="428"/>
      <c r="E35" s="428"/>
      <c r="F35" s="218" t="s">
        <v>393</v>
      </c>
      <c r="G35" s="219" t="s">
        <v>612</v>
      </c>
      <c r="H35" s="219" t="s">
        <v>612</v>
      </c>
      <c r="I35" s="231">
        <f t="shared" si="1"/>
        <v>1</v>
      </c>
    </row>
    <row r="36" spans="2:9" ht="16.5" customHeight="1">
      <c r="B36" s="220"/>
      <c r="C36" s="220"/>
      <c r="D36" s="419" t="s">
        <v>227</v>
      </c>
      <c r="E36" s="419"/>
      <c r="F36" s="218" t="s">
        <v>228</v>
      </c>
      <c r="G36" s="219" t="s">
        <v>233</v>
      </c>
      <c r="H36" s="219" t="s">
        <v>233</v>
      </c>
      <c r="I36" s="231">
        <f t="shared" si="1"/>
        <v>1</v>
      </c>
    </row>
    <row r="37" spans="2:9" ht="16.5" customHeight="1">
      <c r="B37" s="220"/>
      <c r="C37" s="220"/>
      <c r="D37" s="419" t="s">
        <v>209</v>
      </c>
      <c r="E37" s="419"/>
      <c r="F37" s="218" t="s">
        <v>210</v>
      </c>
      <c r="G37" s="219" t="s">
        <v>234</v>
      </c>
      <c r="H37" s="219" t="s">
        <v>234</v>
      </c>
      <c r="I37" s="231">
        <f t="shared" si="1"/>
        <v>1</v>
      </c>
    </row>
    <row r="38" spans="2:9" ht="16.5" customHeight="1">
      <c r="B38" s="220"/>
      <c r="C38" s="220"/>
      <c r="D38" s="419" t="s">
        <v>221</v>
      </c>
      <c r="E38" s="419"/>
      <c r="F38" s="218" t="s">
        <v>222</v>
      </c>
      <c r="G38" s="219" t="s">
        <v>235</v>
      </c>
      <c r="H38" s="219" t="s">
        <v>235</v>
      </c>
      <c r="I38" s="231">
        <f t="shared" si="1"/>
        <v>1</v>
      </c>
    </row>
    <row r="39" spans="2:9" ht="22.5" customHeight="1">
      <c r="B39" s="251" t="s">
        <v>516</v>
      </c>
      <c r="C39" s="251"/>
      <c r="D39" s="418"/>
      <c r="E39" s="418"/>
      <c r="F39" s="312" t="s">
        <v>512</v>
      </c>
      <c r="G39" s="313" t="s">
        <v>661</v>
      </c>
      <c r="H39" s="313">
        <v>247163.2</v>
      </c>
      <c r="I39" s="314">
        <f t="shared" si="1"/>
        <v>0.9920886012438276</v>
      </c>
    </row>
    <row r="40" spans="2:9" ht="16.5" customHeight="1">
      <c r="B40" s="216"/>
      <c r="C40" s="217" t="s">
        <v>513</v>
      </c>
      <c r="D40" s="428"/>
      <c r="E40" s="428"/>
      <c r="F40" s="218" t="s">
        <v>327</v>
      </c>
      <c r="G40" s="219">
        <v>249134.2</v>
      </c>
      <c r="H40" s="219">
        <f>SUM(H41:H62)</f>
        <v>247163.20000000004</v>
      </c>
      <c r="I40" s="231">
        <f t="shared" si="1"/>
        <v>0.9920886012438277</v>
      </c>
    </row>
    <row r="41" spans="2:9" ht="16.5" customHeight="1">
      <c r="B41" s="220"/>
      <c r="C41" s="220"/>
      <c r="D41" s="419" t="s">
        <v>281</v>
      </c>
      <c r="E41" s="419"/>
      <c r="F41" s="218" t="s">
        <v>228</v>
      </c>
      <c r="G41" s="219">
        <v>64075.73</v>
      </c>
      <c r="H41" s="219">
        <v>63999.86</v>
      </c>
      <c r="I41" s="231">
        <f t="shared" si="1"/>
        <v>0.9988159323350666</v>
      </c>
    </row>
    <row r="42" spans="2:9" ht="16.5" customHeight="1">
      <c r="B42" s="220"/>
      <c r="C42" s="220"/>
      <c r="D42" s="419" t="s">
        <v>282</v>
      </c>
      <c r="E42" s="419"/>
      <c r="F42" s="218" t="s">
        <v>228</v>
      </c>
      <c r="G42" s="219">
        <v>3826.45</v>
      </c>
      <c r="H42" s="219">
        <v>3710.62</v>
      </c>
      <c r="I42" s="231">
        <f t="shared" si="1"/>
        <v>0.9697291222935097</v>
      </c>
    </row>
    <row r="43" spans="2:9" ht="16.5" customHeight="1">
      <c r="B43" s="220"/>
      <c r="C43" s="220"/>
      <c r="D43" s="419" t="s">
        <v>283</v>
      </c>
      <c r="E43" s="419"/>
      <c r="F43" s="218" t="s">
        <v>243</v>
      </c>
      <c r="G43" s="219" t="s">
        <v>668</v>
      </c>
      <c r="H43" s="219">
        <v>4204.48</v>
      </c>
      <c r="I43" s="231">
        <f t="shared" si="1"/>
        <v>0.9815937170232436</v>
      </c>
    </row>
    <row r="44" spans="2:9" ht="16.5" customHeight="1">
      <c r="B44" s="220"/>
      <c r="C44" s="220"/>
      <c r="D44" s="419" t="s">
        <v>284</v>
      </c>
      <c r="E44" s="419"/>
      <c r="F44" s="218" t="s">
        <v>243</v>
      </c>
      <c r="G44" s="219" t="s">
        <v>669</v>
      </c>
      <c r="H44" s="219">
        <v>243.78</v>
      </c>
      <c r="I44" s="231">
        <f t="shared" si="1"/>
        <v>0.9816776064108242</v>
      </c>
    </row>
    <row r="45" spans="2:9" ht="16.5" customHeight="1">
      <c r="B45" s="220"/>
      <c r="C45" s="220"/>
      <c r="D45" s="419" t="s">
        <v>285</v>
      </c>
      <c r="E45" s="419"/>
      <c r="F45" s="218" t="s">
        <v>210</v>
      </c>
      <c r="G45" s="219" t="s">
        <v>670</v>
      </c>
      <c r="H45" s="219">
        <v>16540.04</v>
      </c>
      <c r="I45" s="231">
        <f t="shared" si="1"/>
        <v>0.9940859840225407</v>
      </c>
    </row>
    <row r="46" spans="2:15" ht="16.5" customHeight="1">
      <c r="B46" s="220"/>
      <c r="C46" s="220"/>
      <c r="D46" s="419" t="s">
        <v>286</v>
      </c>
      <c r="E46" s="419"/>
      <c r="F46" s="218" t="s">
        <v>210</v>
      </c>
      <c r="G46" s="219" t="s">
        <v>671</v>
      </c>
      <c r="H46" s="219">
        <v>1278.84</v>
      </c>
      <c r="I46" s="231">
        <f t="shared" si="1"/>
        <v>0.9954928656500314</v>
      </c>
      <c r="O46" s="207"/>
    </row>
    <row r="47" spans="2:9" ht="16.5" customHeight="1">
      <c r="B47" s="220"/>
      <c r="C47" s="220"/>
      <c r="D47" s="419" t="s">
        <v>287</v>
      </c>
      <c r="E47" s="419"/>
      <c r="F47" s="218" t="s">
        <v>222</v>
      </c>
      <c r="G47" s="219" t="s">
        <v>672</v>
      </c>
      <c r="H47" s="219">
        <v>2568.77</v>
      </c>
      <c r="I47" s="231">
        <f t="shared" si="1"/>
        <v>0.9983948074157565</v>
      </c>
    </row>
    <row r="48" spans="2:9" ht="16.5" customHeight="1">
      <c r="B48" s="220"/>
      <c r="C48" s="220"/>
      <c r="D48" s="419" t="s">
        <v>288</v>
      </c>
      <c r="E48" s="419"/>
      <c r="F48" s="218" t="s">
        <v>222</v>
      </c>
      <c r="G48" s="219" t="s">
        <v>673</v>
      </c>
      <c r="H48" s="219">
        <v>219.57</v>
      </c>
      <c r="I48" s="231">
        <f t="shared" si="1"/>
        <v>0.9986355573748124</v>
      </c>
    </row>
    <row r="49" spans="2:9" ht="16.5" customHeight="1">
      <c r="B49" s="220"/>
      <c r="C49" s="220"/>
      <c r="D49" s="419" t="s">
        <v>289</v>
      </c>
      <c r="E49" s="419"/>
      <c r="F49" s="218" t="s">
        <v>212</v>
      </c>
      <c r="G49" s="219" t="s">
        <v>674</v>
      </c>
      <c r="H49" s="219">
        <v>36173.77</v>
      </c>
      <c r="I49" s="231">
        <f t="shared" si="1"/>
        <v>0.9986406430608609</v>
      </c>
    </row>
    <row r="50" spans="2:9" ht="16.5" customHeight="1">
      <c r="B50" s="220"/>
      <c r="C50" s="220"/>
      <c r="D50" s="419" t="s">
        <v>290</v>
      </c>
      <c r="E50" s="419"/>
      <c r="F50" s="218" t="s">
        <v>212</v>
      </c>
      <c r="G50" s="219" t="s">
        <v>675</v>
      </c>
      <c r="H50" s="219">
        <v>4587.23</v>
      </c>
      <c r="I50" s="231">
        <f t="shared" si="1"/>
        <v>0.9993986915004172</v>
      </c>
    </row>
    <row r="51" spans="2:9" ht="16.5" customHeight="1">
      <c r="B51" s="220"/>
      <c r="C51" s="220"/>
      <c r="D51" s="419" t="s">
        <v>291</v>
      </c>
      <c r="E51" s="419"/>
      <c r="F51" s="218" t="s">
        <v>219</v>
      </c>
      <c r="G51" s="219" t="s">
        <v>676</v>
      </c>
      <c r="H51" s="219">
        <v>949.64</v>
      </c>
      <c r="I51" s="231">
        <f t="shared" si="1"/>
        <v>1</v>
      </c>
    </row>
    <row r="52" spans="2:9" ht="16.5" customHeight="1">
      <c r="B52" s="220"/>
      <c r="C52" s="220"/>
      <c r="D52" s="419" t="s">
        <v>292</v>
      </c>
      <c r="E52" s="419"/>
      <c r="F52" s="218" t="s">
        <v>219</v>
      </c>
      <c r="G52" s="219" t="s">
        <v>677</v>
      </c>
      <c r="H52" s="219">
        <v>55.06</v>
      </c>
      <c r="I52" s="231">
        <f t="shared" si="1"/>
        <v>1</v>
      </c>
    </row>
    <row r="53" spans="2:9" ht="19.5" customHeight="1">
      <c r="B53" s="220"/>
      <c r="C53" s="220"/>
      <c r="D53" s="419" t="s">
        <v>678</v>
      </c>
      <c r="E53" s="419"/>
      <c r="F53" s="218" t="s">
        <v>245</v>
      </c>
      <c r="G53" s="219" t="s">
        <v>679</v>
      </c>
      <c r="H53" s="219">
        <v>52596.3</v>
      </c>
      <c r="I53" s="231">
        <f t="shared" si="1"/>
        <v>0.9923120591942577</v>
      </c>
    </row>
    <row r="54" spans="2:9" ht="21" customHeight="1">
      <c r="B54" s="220"/>
      <c r="C54" s="220"/>
      <c r="D54" s="419" t="s">
        <v>680</v>
      </c>
      <c r="E54" s="419"/>
      <c r="F54" s="218" t="s">
        <v>245</v>
      </c>
      <c r="G54" s="219" t="s">
        <v>681</v>
      </c>
      <c r="H54" s="219">
        <v>9281.7</v>
      </c>
      <c r="I54" s="231">
        <f t="shared" si="1"/>
        <v>0.9923120591942577</v>
      </c>
    </row>
    <row r="55" spans="2:9" ht="16.5" customHeight="1">
      <c r="B55" s="220"/>
      <c r="C55" s="220"/>
      <c r="D55" s="419" t="s">
        <v>293</v>
      </c>
      <c r="E55" s="419"/>
      <c r="F55" s="218" t="s">
        <v>214</v>
      </c>
      <c r="G55" s="219">
        <v>42662.09</v>
      </c>
      <c r="H55" s="219">
        <v>42662.09</v>
      </c>
      <c r="I55" s="231">
        <f t="shared" si="1"/>
        <v>1</v>
      </c>
    </row>
    <row r="56" spans="2:9" ht="16.5" customHeight="1">
      <c r="B56" s="220"/>
      <c r="C56" s="220"/>
      <c r="D56" s="419" t="s">
        <v>294</v>
      </c>
      <c r="E56" s="419"/>
      <c r="F56" s="218" t="s">
        <v>214</v>
      </c>
      <c r="G56" s="219">
        <v>2473.41</v>
      </c>
      <c r="H56" s="219">
        <v>2473.41</v>
      </c>
      <c r="I56" s="231">
        <f t="shared" si="1"/>
        <v>1</v>
      </c>
    </row>
    <row r="57" spans="2:9" ht="31.5" customHeight="1">
      <c r="B57" s="220"/>
      <c r="C57" s="220"/>
      <c r="D57" s="419" t="s">
        <v>295</v>
      </c>
      <c r="E57" s="419"/>
      <c r="F57" s="218" t="s">
        <v>239</v>
      </c>
      <c r="G57" s="219" t="s">
        <v>682</v>
      </c>
      <c r="H57" s="219">
        <v>1199.99</v>
      </c>
      <c r="I57" s="231">
        <f t="shared" si="1"/>
        <v>0.9199696407488615</v>
      </c>
    </row>
    <row r="58" spans="2:9" ht="32.25" customHeight="1">
      <c r="B58" s="220"/>
      <c r="C58" s="220"/>
      <c r="D58" s="419" t="s">
        <v>296</v>
      </c>
      <c r="E58" s="419"/>
      <c r="F58" s="218" t="s">
        <v>239</v>
      </c>
      <c r="G58" s="219" t="s">
        <v>683</v>
      </c>
      <c r="H58" s="219">
        <v>69.52</v>
      </c>
      <c r="I58" s="231">
        <f t="shared" si="1"/>
        <v>0.9193335096535307</v>
      </c>
    </row>
    <row r="59" spans="2:9" ht="16.5" customHeight="1">
      <c r="B59" s="220"/>
      <c r="C59" s="220"/>
      <c r="D59" s="419" t="s">
        <v>297</v>
      </c>
      <c r="E59" s="419"/>
      <c r="F59" s="218" t="s">
        <v>253</v>
      </c>
      <c r="G59" s="219" t="s">
        <v>684</v>
      </c>
      <c r="H59" s="219">
        <v>3076.25</v>
      </c>
      <c r="I59" s="231">
        <f t="shared" si="1"/>
        <v>0.7749052858553493</v>
      </c>
    </row>
    <row r="60" spans="2:9" ht="16.5" customHeight="1">
      <c r="B60" s="220"/>
      <c r="C60" s="220"/>
      <c r="D60" s="419" t="s">
        <v>298</v>
      </c>
      <c r="E60" s="419"/>
      <c r="F60" s="218" t="s">
        <v>253</v>
      </c>
      <c r="G60" s="219" t="s">
        <v>685</v>
      </c>
      <c r="H60" s="219">
        <v>178.35</v>
      </c>
      <c r="I60" s="231">
        <f t="shared" si="1"/>
        <v>0.774895724713243</v>
      </c>
    </row>
    <row r="61" spans="2:9" ht="19.5" customHeight="1">
      <c r="B61" s="220"/>
      <c r="C61" s="220"/>
      <c r="D61" s="419" t="s">
        <v>299</v>
      </c>
      <c r="E61" s="419"/>
      <c r="F61" s="218" t="s">
        <v>256</v>
      </c>
      <c r="G61" s="219" t="s">
        <v>686</v>
      </c>
      <c r="H61" s="219">
        <v>1033.98</v>
      </c>
      <c r="I61" s="231">
        <f t="shared" si="1"/>
        <v>1</v>
      </c>
    </row>
    <row r="62" spans="2:9" ht="22.5" customHeight="1">
      <c r="B62" s="220"/>
      <c r="C62" s="220"/>
      <c r="D62" s="419" t="s">
        <v>300</v>
      </c>
      <c r="E62" s="419"/>
      <c r="F62" s="218" t="s">
        <v>256</v>
      </c>
      <c r="G62" s="219" t="s">
        <v>687</v>
      </c>
      <c r="H62" s="219">
        <v>59.95</v>
      </c>
      <c r="I62" s="231">
        <f t="shared" si="1"/>
        <v>1</v>
      </c>
    </row>
    <row r="63" spans="2:9" ht="23.25" customHeight="1">
      <c r="B63" s="410" t="s">
        <v>206</v>
      </c>
      <c r="C63" s="410"/>
      <c r="D63" s="410"/>
      <c r="E63" s="410"/>
      <c r="F63" s="410"/>
      <c r="G63" s="221">
        <v>470934.2</v>
      </c>
      <c r="H63" s="221">
        <v>466579.38</v>
      </c>
      <c r="I63" s="231">
        <f t="shared" si="1"/>
        <v>0.9907528058059916</v>
      </c>
    </row>
    <row r="64" spans="1:9" ht="28.5" customHeight="1">
      <c r="A64" s="424"/>
      <c r="B64" s="424"/>
      <c r="C64" s="424"/>
      <c r="D64" s="424"/>
      <c r="E64" s="424"/>
      <c r="F64" s="424"/>
      <c r="G64" s="424"/>
      <c r="H64" s="424"/>
      <c r="I64" s="424"/>
    </row>
  </sheetData>
  <mergeCells count="63">
    <mergeCell ref="A64:I64"/>
    <mergeCell ref="C5:G5"/>
    <mergeCell ref="C3:H3"/>
    <mergeCell ref="G1:H1"/>
    <mergeCell ref="A6:I6"/>
    <mergeCell ref="D62:E62"/>
    <mergeCell ref="B7:D7"/>
    <mergeCell ref="E7:I7"/>
    <mergeCell ref="D22:E22"/>
    <mergeCell ref="D60:E60"/>
    <mergeCell ref="D61:E61"/>
    <mergeCell ref="B63:F63"/>
    <mergeCell ref="D58:E58"/>
    <mergeCell ref="D59:E59"/>
    <mergeCell ref="D56:E56"/>
    <mergeCell ref="D57:E57"/>
    <mergeCell ref="D54:E54"/>
    <mergeCell ref="D55:E55"/>
    <mergeCell ref="D52:E52"/>
    <mergeCell ref="D53:E53"/>
    <mergeCell ref="D50:E50"/>
    <mergeCell ref="D51:E51"/>
    <mergeCell ref="D48:E48"/>
    <mergeCell ref="D49:E49"/>
    <mergeCell ref="D46:E46"/>
    <mergeCell ref="D47:E47"/>
    <mergeCell ref="D44:E44"/>
    <mergeCell ref="D45:E45"/>
    <mergeCell ref="D42:E42"/>
    <mergeCell ref="D43:E43"/>
    <mergeCell ref="D40:E40"/>
    <mergeCell ref="D41:E41"/>
    <mergeCell ref="D38:E38"/>
    <mergeCell ref="D39:E39"/>
    <mergeCell ref="D36:E36"/>
    <mergeCell ref="D37:E37"/>
    <mergeCell ref="D34:E34"/>
    <mergeCell ref="D35:E35"/>
    <mergeCell ref="D32:E32"/>
    <mergeCell ref="D33:E33"/>
    <mergeCell ref="D31:E31"/>
    <mergeCell ref="A28:J28"/>
    <mergeCell ref="D29:E29"/>
    <mergeCell ref="D30:E30"/>
    <mergeCell ref="B27:D27"/>
    <mergeCell ref="E27:I27"/>
    <mergeCell ref="A8:J8"/>
    <mergeCell ref="D9:E9"/>
    <mergeCell ref="D10:E10"/>
    <mergeCell ref="D11:E11"/>
    <mergeCell ref="D12:E12"/>
    <mergeCell ref="D15:E15"/>
    <mergeCell ref="D16:E16"/>
    <mergeCell ref="D13:E13"/>
    <mergeCell ref="D14:E14"/>
    <mergeCell ref="D19:E19"/>
    <mergeCell ref="C26:H26"/>
    <mergeCell ref="B23:F23"/>
    <mergeCell ref="D20:E20"/>
    <mergeCell ref="D17:E17"/>
    <mergeCell ref="D18:E18"/>
    <mergeCell ref="D21:E21"/>
    <mergeCell ref="A24:J24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98" r:id="rId1"/>
  <rowBreaks count="1" manualBreakCount="1">
    <brk id="2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L14"/>
  <sheetViews>
    <sheetView zoomScalePageLayoutView="0" workbookViewId="0" topLeftCell="C1">
      <selection activeCell="I14" sqref="I14"/>
    </sheetView>
  </sheetViews>
  <sheetFormatPr defaultColWidth="9.140625" defaultRowHeight="12.75"/>
  <cols>
    <col min="1" max="1" width="6.00390625" style="0" customWidth="1"/>
    <col min="3" max="4" width="10.421875" style="0" customWidth="1"/>
    <col min="5" max="5" width="54.140625" style="0" customWidth="1"/>
    <col min="6" max="6" width="14.57421875" style="0" customWidth="1"/>
    <col min="7" max="8" width="14.140625" style="0" customWidth="1"/>
    <col min="9" max="9" width="15.00390625" style="0" customWidth="1"/>
  </cols>
  <sheetData>
    <row r="1" ht="12.75">
      <c r="H1" t="s">
        <v>535</v>
      </c>
    </row>
    <row r="3" spans="1:11" ht="12" customHeight="1">
      <c r="A3" s="413" t="s">
        <v>720</v>
      </c>
      <c r="B3" s="413"/>
      <c r="C3" s="413"/>
      <c r="D3" s="413"/>
      <c r="E3" s="413"/>
      <c r="F3" s="413"/>
      <c r="G3" s="413"/>
      <c r="H3" s="413"/>
      <c r="I3" s="413"/>
      <c r="J3" s="50"/>
      <c r="K3" s="50"/>
    </row>
    <row r="4" spans="1:11" ht="12.75" customHeight="1">
      <c r="A4" s="413"/>
      <c r="B4" s="413"/>
      <c r="C4" s="413"/>
      <c r="D4" s="413"/>
      <c r="E4" s="413"/>
      <c r="F4" s="413"/>
      <c r="G4" s="413"/>
      <c r="H4" s="413"/>
      <c r="I4" s="413"/>
      <c r="J4" s="50"/>
      <c r="K4" s="50"/>
    </row>
    <row r="5" spans="1:11" ht="23.25" customHeight="1">
      <c r="A5" s="413"/>
      <c r="B5" s="413"/>
      <c r="C5" s="413"/>
      <c r="D5" s="413"/>
      <c r="E5" s="413"/>
      <c r="F5" s="413"/>
      <c r="G5" s="413"/>
      <c r="H5" s="413"/>
      <c r="I5" s="413"/>
      <c r="J5" s="50"/>
      <c r="K5" s="50"/>
    </row>
    <row r="6" ht="12.75">
      <c r="I6" s="5" t="s">
        <v>488</v>
      </c>
    </row>
    <row r="7" ht="12.75" hidden="1"/>
    <row r="8" spans="1:9" ht="12.75">
      <c r="A8" s="479" t="s">
        <v>504</v>
      </c>
      <c r="B8" s="479" t="s">
        <v>392</v>
      </c>
      <c r="C8" s="479" t="s">
        <v>469</v>
      </c>
      <c r="D8" s="479" t="s">
        <v>499</v>
      </c>
      <c r="E8" s="479" t="s">
        <v>505</v>
      </c>
      <c r="F8" s="414" t="s">
        <v>502</v>
      </c>
      <c r="G8" s="414" t="s">
        <v>503</v>
      </c>
      <c r="H8" s="414" t="s">
        <v>521</v>
      </c>
      <c r="I8" s="477" t="s">
        <v>531</v>
      </c>
    </row>
    <row r="9" spans="1:9" ht="33.75" customHeight="1">
      <c r="A9" s="480"/>
      <c r="B9" s="480"/>
      <c r="C9" s="480"/>
      <c r="D9" s="480"/>
      <c r="E9" s="480"/>
      <c r="F9" s="476"/>
      <c r="G9" s="476"/>
      <c r="H9" s="476"/>
      <c r="I9" s="478"/>
    </row>
    <row r="10" spans="1:12" s="46" customFormat="1" ht="11.25">
      <c r="A10" s="47">
        <v>1</v>
      </c>
      <c r="B10" s="47">
        <v>2</v>
      </c>
      <c r="C10" s="47">
        <v>3</v>
      </c>
      <c r="D10" s="47">
        <v>3</v>
      </c>
      <c r="E10" s="47">
        <v>4</v>
      </c>
      <c r="F10" s="47">
        <v>5</v>
      </c>
      <c r="G10" s="47">
        <v>6</v>
      </c>
      <c r="H10" s="47">
        <v>6</v>
      </c>
      <c r="I10" s="47">
        <v>7</v>
      </c>
      <c r="L10" s="51"/>
    </row>
    <row r="11" spans="1:9" ht="32.25" customHeight="1">
      <c r="A11" s="45" t="s">
        <v>506</v>
      </c>
      <c r="B11" s="73">
        <v>801</v>
      </c>
      <c r="C11" s="73">
        <v>80104</v>
      </c>
      <c r="D11" s="73">
        <v>2820</v>
      </c>
      <c r="E11" s="71" t="s">
        <v>534</v>
      </c>
      <c r="F11" s="57">
        <v>30000</v>
      </c>
      <c r="G11" s="57">
        <v>21470</v>
      </c>
      <c r="H11" s="57">
        <v>21470</v>
      </c>
      <c r="I11" s="61">
        <f>G11/F11*100</f>
        <v>71.56666666666666</v>
      </c>
    </row>
    <row r="12" spans="1:9" ht="42" customHeight="1">
      <c r="A12" s="49" t="s">
        <v>477</v>
      </c>
      <c r="B12" s="74">
        <v>921</v>
      </c>
      <c r="C12" s="74">
        <v>92195</v>
      </c>
      <c r="D12" s="74">
        <v>2820</v>
      </c>
      <c r="E12" s="198" t="s">
        <v>533</v>
      </c>
      <c r="F12" s="57">
        <v>5000</v>
      </c>
      <c r="G12" s="57">
        <v>2000</v>
      </c>
      <c r="H12" s="57">
        <v>1999.22</v>
      </c>
      <c r="I12" s="61">
        <f>G12/F12*100</f>
        <v>40</v>
      </c>
    </row>
    <row r="13" spans="1:9" ht="38.25" customHeight="1">
      <c r="A13" s="58" t="s">
        <v>478</v>
      </c>
      <c r="B13" s="59">
        <v>926</v>
      </c>
      <c r="C13" s="59">
        <v>92605</v>
      </c>
      <c r="D13" s="59">
        <v>2820</v>
      </c>
      <c r="E13" s="72" t="s">
        <v>532</v>
      </c>
      <c r="F13" s="57">
        <v>140500</v>
      </c>
      <c r="G13" s="57">
        <v>140300</v>
      </c>
      <c r="H13" s="57">
        <v>140300</v>
      </c>
      <c r="I13" s="61">
        <f>G13/F13*100</f>
        <v>99.85765124555161</v>
      </c>
    </row>
    <row r="14" spans="1:9" ht="26.25" customHeight="1">
      <c r="A14" s="53"/>
      <c r="B14" s="54"/>
      <c r="C14" s="54"/>
      <c r="D14" s="54"/>
      <c r="E14" s="55" t="s">
        <v>456</v>
      </c>
      <c r="F14" s="56">
        <f>SUM(F11:F13)</f>
        <v>175500</v>
      </c>
      <c r="G14" s="56">
        <f>SUM(G11:G13)</f>
        <v>163770</v>
      </c>
      <c r="H14" s="56">
        <f>SUM(H11:H13)</f>
        <v>163769.22</v>
      </c>
      <c r="I14" s="60">
        <f>G14/F14*100</f>
        <v>93.31623931623932</v>
      </c>
    </row>
  </sheetData>
  <sheetProtection/>
  <mergeCells count="10">
    <mergeCell ref="A3:I5"/>
    <mergeCell ref="F8:F9"/>
    <mergeCell ref="G8:G9"/>
    <mergeCell ref="I8:I9"/>
    <mergeCell ref="A8:A9"/>
    <mergeCell ref="B8:B9"/>
    <mergeCell ref="C8:C9"/>
    <mergeCell ref="E8:E9"/>
    <mergeCell ref="D8:D9"/>
    <mergeCell ref="H8:H9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I10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7.140625" style="0" customWidth="1"/>
    <col min="5" max="5" width="29.8515625" style="0" customWidth="1"/>
    <col min="6" max="6" width="12.8515625" style="0" customWidth="1"/>
    <col min="7" max="8" width="14.28125" style="0" customWidth="1"/>
    <col min="9" max="9" width="11.140625" style="0" customWidth="1"/>
  </cols>
  <sheetData>
    <row r="1" ht="12.75">
      <c r="H1" t="s">
        <v>523</v>
      </c>
    </row>
    <row r="3" spans="1:9" s="1" customFormat="1" ht="19.5" customHeight="1">
      <c r="A3" s="484" t="s">
        <v>721</v>
      </c>
      <c r="B3" s="484"/>
      <c r="C3" s="484"/>
      <c r="D3" s="484"/>
      <c r="E3" s="484"/>
      <c r="F3" s="484"/>
      <c r="G3" s="484"/>
      <c r="H3" s="484"/>
      <c r="I3" s="484"/>
    </row>
    <row r="4" spans="5:6" s="1" customFormat="1" ht="19.5" customHeight="1">
      <c r="E4" s="9"/>
      <c r="F4" s="9"/>
    </row>
    <row r="5" spans="1:6" s="1" customFormat="1" ht="19.5" customHeight="1" thickBot="1">
      <c r="A5" s="32"/>
      <c r="B5" s="32"/>
      <c r="C5" s="32"/>
      <c r="D5" s="32"/>
      <c r="E5" s="32"/>
      <c r="F5" s="33" t="s">
        <v>488</v>
      </c>
    </row>
    <row r="6" spans="1:9" s="63" customFormat="1" ht="36.75" customHeight="1">
      <c r="A6" s="192" t="s">
        <v>473</v>
      </c>
      <c r="B6" s="193" t="s">
        <v>392</v>
      </c>
      <c r="C6" s="193" t="s">
        <v>410</v>
      </c>
      <c r="D6" s="193" t="s">
        <v>499</v>
      </c>
      <c r="E6" s="193" t="s">
        <v>500</v>
      </c>
      <c r="F6" s="194" t="s">
        <v>502</v>
      </c>
      <c r="G6" s="195" t="s">
        <v>503</v>
      </c>
      <c r="H6" s="195" t="s">
        <v>521</v>
      </c>
      <c r="I6" s="196" t="s">
        <v>323</v>
      </c>
    </row>
    <row r="7" spans="1:9" s="1" customFormat="1" ht="7.5" customHeight="1">
      <c r="A7" s="34">
        <v>1</v>
      </c>
      <c r="B7" s="11">
        <v>2</v>
      </c>
      <c r="C7" s="11">
        <v>2</v>
      </c>
      <c r="D7" s="11">
        <v>3</v>
      </c>
      <c r="E7" s="11">
        <v>4</v>
      </c>
      <c r="F7" s="38">
        <v>5</v>
      </c>
      <c r="G7" s="39">
        <v>6</v>
      </c>
      <c r="H7" s="39">
        <v>6</v>
      </c>
      <c r="I7" s="39">
        <v>7</v>
      </c>
    </row>
    <row r="8" spans="1:9" s="1" customFormat="1" ht="30" customHeight="1">
      <c r="A8" s="35" t="s">
        <v>476</v>
      </c>
      <c r="B8" s="36">
        <v>921</v>
      </c>
      <c r="C8" s="36">
        <v>921</v>
      </c>
      <c r="D8" s="3">
        <v>2480</v>
      </c>
      <c r="E8" s="4" t="s">
        <v>501</v>
      </c>
      <c r="F8" s="40">
        <v>367300</v>
      </c>
      <c r="G8" s="41">
        <v>367300</v>
      </c>
      <c r="H8" s="41">
        <v>367300</v>
      </c>
      <c r="I8" s="48">
        <f>G8/F8*100</f>
        <v>100</v>
      </c>
    </row>
    <row r="9" spans="1:9" s="1" customFormat="1" ht="48" customHeight="1">
      <c r="A9" s="35" t="s">
        <v>477</v>
      </c>
      <c r="B9" s="36">
        <v>921</v>
      </c>
      <c r="C9" s="36">
        <v>921</v>
      </c>
      <c r="D9" s="3">
        <v>2480</v>
      </c>
      <c r="E9" s="4" t="s">
        <v>518</v>
      </c>
      <c r="F9" s="40">
        <v>205000</v>
      </c>
      <c r="G9" s="41">
        <v>205000</v>
      </c>
      <c r="H9" s="41">
        <v>205000</v>
      </c>
      <c r="I9" s="48">
        <f>G9/F9*100</f>
        <v>100</v>
      </c>
    </row>
    <row r="10" spans="1:9" s="37" customFormat="1" ht="30" customHeight="1" thickBot="1">
      <c r="A10" s="481" t="s">
        <v>456</v>
      </c>
      <c r="B10" s="482"/>
      <c r="C10" s="482"/>
      <c r="D10" s="482"/>
      <c r="E10" s="483"/>
      <c r="F10" s="42">
        <f>SUM(F8:F9)</f>
        <v>572300</v>
      </c>
      <c r="G10" s="43">
        <f>SUM(G8:G9)</f>
        <v>572300</v>
      </c>
      <c r="H10" s="43">
        <f>SUM(H8:H9)</f>
        <v>572300</v>
      </c>
      <c r="I10" s="44">
        <f>H10/F10*100</f>
        <v>100</v>
      </c>
    </row>
  </sheetData>
  <sheetProtection/>
  <mergeCells count="2">
    <mergeCell ref="A10:E10"/>
    <mergeCell ref="A3:I3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I11"/>
  <sheetViews>
    <sheetView workbookViewId="0" topLeftCell="A1">
      <selection activeCell="B4" sqref="B4:H4"/>
    </sheetView>
  </sheetViews>
  <sheetFormatPr defaultColWidth="9.140625" defaultRowHeight="12.75"/>
  <cols>
    <col min="1" max="1" width="4.140625" style="64" customWidth="1"/>
    <col min="2" max="2" width="8.140625" style="64" customWidth="1"/>
    <col min="3" max="3" width="10.00390625" style="64" customWidth="1"/>
    <col min="4" max="4" width="5.7109375" style="64" customWidth="1"/>
    <col min="5" max="5" width="58.00390625" style="64" customWidth="1"/>
    <col min="6" max="6" width="20.421875" style="64" customWidth="1"/>
    <col min="7" max="7" width="14.28125" style="64" customWidth="1"/>
    <col min="8" max="8" width="14.57421875" style="64" customWidth="1"/>
    <col min="9" max="9" width="14.28125" style="64" customWidth="1"/>
    <col min="10" max="16384" width="10.28125" style="64" customWidth="1"/>
  </cols>
  <sheetData>
    <row r="2" spans="6:7" ht="22.5" customHeight="1">
      <c r="F2" s="492" t="s">
        <v>524</v>
      </c>
      <c r="G2" s="493"/>
    </row>
    <row r="3" ht="23.25" customHeight="1"/>
    <row r="4" spans="1:9" s="78" customFormat="1" ht="31.5" customHeight="1">
      <c r="A4" s="75"/>
      <c r="B4" s="488" t="s">
        <v>722</v>
      </c>
      <c r="C4" s="488"/>
      <c r="D4" s="488"/>
      <c r="E4" s="488"/>
      <c r="F4" s="488"/>
      <c r="G4" s="488"/>
      <c r="H4" s="488"/>
      <c r="I4" s="77"/>
    </row>
    <row r="5" spans="1:9" ht="31.5" customHeight="1" thickBot="1">
      <c r="A5" s="75"/>
      <c r="B5" s="76"/>
      <c r="C5" s="76"/>
      <c r="D5" s="76"/>
      <c r="E5" s="76"/>
      <c r="F5" s="76"/>
      <c r="G5" s="76"/>
      <c r="H5" s="76"/>
      <c r="I5" s="77"/>
    </row>
    <row r="6" spans="1:9" ht="16.5" customHeight="1">
      <c r="A6" s="494" t="s">
        <v>473</v>
      </c>
      <c r="B6" s="494" t="s">
        <v>392</v>
      </c>
      <c r="C6" s="494" t="s">
        <v>410</v>
      </c>
      <c r="D6" s="494" t="s">
        <v>526</v>
      </c>
      <c r="E6" s="485" t="s">
        <v>505</v>
      </c>
      <c r="F6" s="485" t="s">
        <v>527</v>
      </c>
      <c r="G6" s="485" t="s">
        <v>528</v>
      </c>
      <c r="H6" s="485" t="s">
        <v>529</v>
      </c>
      <c r="I6" s="485" t="s">
        <v>323</v>
      </c>
    </row>
    <row r="7" spans="1:9" ht="14.25">
      <c r="A7" s="495"/>
      <c r="B7" s="495"/>
      <c r="C7" s="495"/>
      <c r="D7" s="495"/>
      <c r="E7" s="486"/>
      <c r="F7" s="486"/>
      <c r="G7" s="486"/>
      <c r="H7" s="486"/>
      <c r="I7" s="486"/>
    </row>
    <row r="8" spans="1:9" ht="15" thickBot="1">
      <c r="A8" s="496"/>
      <c r="B8" s="496"/>
      <c r="C8" s="496"/>
      <c r="D8" s="497"/>
      <c r="E8" s="487"/>
      <c r="F8" s="487"/>
      <c r="G8" s="487"/>
      <c r="H8" s="487"/>
      <c r="I8" s="487"/>
    </row>
    <row r="9" spans="1:9" ht="15" thickBot="1">
      <c r="A9" s="65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66">
        <v>7</v>
      </c>
      <c r="H9" s="66">
        <v>8</v>
      </c>
      <c r="I9" s="66">
        <v>9</v>
      </c>
    </row>
    <row r="10" spans="1:9" s="67" customFormat="1" ht="39.75" customHeight="1" thickBot="1">
      <c r="A10" s="199">
        <v>1</v>
      </c>
      <c r="B10" s="200">
        <v>600</v>
      </c>
      <c r="C10" s="200">
        <v>60014</v>
      </c>
      <c r="D10" s="201">
        <v>6300</v>
      </c>
      <c r="E10" s="202" t="s">
        <v>322</v>
      </c>
      <c r="F10" s="203" t="s">
        <v>536</v>
      </c>
      <c r="G10" s="204">
        <v>200000</v>
      </c>
      <c r="H10" s="204">
        <v>200000</v>
      </c>
      <c r="I10" s="205">
        <f>H10/G10</f>
        <v>1</v>
      </c>
    </row>
    <row r="11" spans="1:9" ht="32.25" customHeight="1" thickBot="1">
      <c r="A11" s="489" t="s">
        <v>456</v>
      </c>
      <c r="B11" s="490"/>
      <c r="C11" s="490"/>
      <c r="D11" s="490"/>
      <c r="E11" s="491"/>
      <c r="F11" s="68"/>
      <c r="G11" s="79">
        <f>SUM(G10:G10)</f>
        <v>200000</v>
      </c>
      <c r="H11" s="79">
        <f>SUM(H10:H10)</f>
        <v>200000</v>
      </c>
      <c r="I11" s="69">
        <f>H11/G11</f>
        <v>1</v>
      </c>
    </row>
  </sheetData>
  <sheetProtection/>
  <mergeCells count="12">
    <mergeCell ref="F2:G2"/>
    <mergeCell ref="I6:I8"/>
    <mergeCell ref="A6:A8"/>
    <mergeCell ref="B6:B8"/>
    <mergeCell ref="C6:C8"/>
    <mergeCell ref="D6:D8"/>
    <mergeCell ref="E6:E8"/>
    <mergeCell ref="F6:F8"/>
    <mergeCell ref="G6:G8"/>
    <mergeCell ref="B4:H4"/>
    <mergeCell ref="A11:E11"/>
    <mergeCell ref="H6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</sheetPr>
  <dimension ref="A1:K16"/>
  <sheetViews>
    <sheetView view="pageBreakPreview" zoomScaleSheetLayoutView="100" zoomScalePageLayoutView="0" workbookViewId="0" topLeftCell="A1">
      <selection activeCell="H16" sqref="H16"/>
    </sheetView>
  </sheetViews>
  <sheetFormatPr defaultColWidth="9.140625" defaultRowHeight="12.75"/>
  <cols>
    <col min="1" max="1" width="6.57421875" style="0" customWidth="1"/>
    <col min="2" max="2" width="27.421875" style="0" customWidth="1"/>
    <col min="3" max="3" width="15.57421875" style="0" customWidth="1"/>
    <col min="4" max="4" width="11.00390625" style="0" customWidth="1"/>
    <col min="5" max="5" width="10.140625" style="0" bestFit="1" customWidth="1"/>
    <col min="7" max="7" width="10.421875" style="0" customWidth="1"/>
    <col min="8" max="8" width="10.140625" style="0" bestFit="1" customWidth="1"/>
    <col min="9" max="9" width="10.140625" style="0" customWidth="1"/>
    <col min="10" max="10" width="11.57421875" style="0" customWidth="1"/>
    <col min="11" max="11" width="12.140625" style="0" customWidth="1"/>
  </cols>
  <sheetData>
    <row r="1" ht="12.75">
      <c r="J1" t="s">
        <v>525</v>
      </c>
    </row>
    <row r="3" spans="2:11" ht="12.75">
      <c r="B3" s="507" t="s">
        <v>723</v>
      </c>
      <c r="C3" s="507"/>
      <c r="D3" s="507"/>
      <c r="E3" s="507"/>
      <c r="F3" s="507"/>
      <c r="G3" s="507"/>
      <c r="H3" s="507"/>
      <c r="I3" s="507"/>
      <c r="J3" s="507"/>
      <c r="K3" s="507"/>
    </row>
    <row r="4" spans="2:11" ht="12.75">
      <c r="B4" s="507"/>
      <c r="C4" s="507"/>
      <c r="D4" s="507"/>
      <c r="E4" s="507"/>
      <c r="F4" s="507"/>
      <c r="G4" s="507"/>
      <c r="H4" s="507"/>
      <c r="I4" s="507"/>
      <c r="J4" s="507"/>
      <c r="K4" s="507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K6" s="10" t="s">
        <v>488</v>
      </c>
    </row>
    <row r="7" spans="1:11" s="70" customFormat="1" ht="15" customHeight="1">
      <c r="A7" s="498" t="s">
        <v>473</v>
      </c>
      <c r="B7" s="498" t="s">
        <v>491</v>
      </c>
      <c r="C7" s="499" t="s">
        <v>492</v>
      </c>
      <c r="D7" s="500" t="s">
        <v>470</v>
      </c>
      <c r="E7" s="501"/>
      <c r="F7" s="501"/>
      <c r="G7" s="502"/>
      <c r="H7" s="499" t="s">
        <v>530</v>
      </c>
      <c r="I7" s="499"/>
      <c r="J7" s="499" t="s">
        <v>493</v>
      </c>
      <c r="K7" s="499" t="s">
        <v>724</v>
      </c>
    </row>
    <row r="8" spans="1:11" s="70" customFormat="1" ht="15" customHeight="1">
      <c r="A8" s="498"/>
      <c r="B8" s="498"/>
      <c r="C8" s="499"/>
      <c r="D8" s="499" t="s">
        <v>494</v>
      </c>
      <c r="E8" s="505" t="s">
        <v>447</v>
      </c>
      <c r="F8" s="508"/>
      <c r="G8" s="506"/>
      <c r="H8" s="499" t="s">
        <v>494</v>
      </c>
      <c r="I8" s="499" t="s">
        <v>472</v>
      </c>
      <c r="J8" s="499"/>
      <c r="K8" s="499"/>
    </row>
    <row r="9" spans="1:11" s="70" customFormat="1" ht="18" customHeight="1">
      <c r="A9" s="498"/>
      <c r="B9" s="498"/>
      <c r="C9" s="499"/>
      <c r="D9" s="499"/>
      <c r="E9" s="503" t="s">
        <v>495</v>
      </c>
      <c r="F9" s="505" t="s">
        <v>447</v>
      </c>
      <c r="G9" s="506"/>
      <c r="H9" s="499"/>
      <c r="I9" s="499"/>
      <c r="J9" s="499"/>
      <c r="K9" s="499"/>
    </row>
    <row r="10" spans="1:11" s="70" customFormat="1" ht="42" customHeight="1">
      <c r="A10" s="498"/>
      <c r="B10" s="498"/>
      <c r="C10" s="499"/>
      <c r="D10" s="499"/>
      <c r="E10" s="504"/>
      <c r="F10" s="197" t="s">
        <v>496</v>
      </c>
      <c r="G10" s="197" t="s">
        <v>497</v>
      </c>
      <c r="H10" s="499"/>
      <c r="I10" s="499"/>
      <c r="J10" s="499"/>
      <c r="K10" s="499"/>
    </row>
    <row r="11" spans="1:11" ht="7.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</row>
    <row r="12" spans="1:11" s="14" customFormat="1" ht="19.5" customHeight="1">
      <c r="A12" s="12" t="s">
        <v>475</v>
      </c>
      <c r="B12" s="13" t="s">
        <v>498</v>
      </c>
      <c r="C12" s="20"/>
      <c r="D12" s="21"/>
      <c r="E12" s="21"/>
      <c r="F12" s="22"/>
      <c r="G12" s="22"/>
      <c r="H12" s="21"/>
      <c r="I12" s="22"/>
      <c r="J12" s="21"/>
      <c r="K12" s="12"/>
    </row>
    <row r="13" spans="1:11" ht="19.5" customHeight="1">
      <c r="A13" s="6"/>
      <c r="B13" s="25" t="s">
        <v>522</v>
      </c>
      <c r="C13" s="15"/>
      <c r="D13" s="26"/>
      <c r="E13" s="27"/>
      <c r="F13" s="17"/>
      <c r="G13" s="17"/>
      <c r="H13" s="19"/>
      <c r="I13" s="17"/>
      <c r="J13" s="15"/>
      <c r="K13" s="23"/>
    </row>
    <row r="14" spans="1:11" ht="19.5" customHeight="1">
      <c r="A14" s="6"/>
      <c r="B14" s="8" t="s">
        <v>489</v>
      </c>
      <c r="C14" s="2">
        <v>41484.98</v>
      </c>
      <c r="D14" s="2">
        <v>984000</v>
      </c>
      <c r="E14" s="28">
        <v>30000</v>
      </c>
      <c r="F14" s="28">
        <v>0</v>
      </c>
      <c r="G14" s="28">
        <v>30000</v>
      </c>
      <c r="H14" s="28">
        <v>983100</v>
      </c>
      <c r="I14" s="17" t="s">
        <v>391</v>
      </c>
      <c r="J14" s="2">
        <f>D14+C14-H14</f>
        <v>42384.97999999998</v>
      </c>
      <c r="K14" s="23" t="s">
        <v>391</v>
      </c>
    </row>
    <row r="15" spans="1:11" ht="19.5" customHeight="1">
      <c r="A15" s="6"/>
      <c r="B15" s="8" t="s">
        <v>490</v>
      </c>
      <c r="C15" s="2">
        <v>41484.98</v>
      </c>
      <c r="D15" s="2">
        <v>926954.71</v>
      </c>
      <c r="E15" s="28">
        <v>29900</v>
      </c>
      <c r="F15" s="28">
        <v>0</v>
      </c>
      <c r="G15" s="28">
        <v>29900</v>
      </c>
      <c r="H15" s="28">
        <v>982255.09</v>
      </c>
      <c r="I15" s="17" t="s">
        <v>391</v>
      </c>
      <c r="J15" s="2">
        <f>D15+C15-H15</f>
        <v>-13815.400000000023</v>
      </c>
      <c r="K15" s="23" t="s">
        <v>391</v>
      </c>
    </row>
    <row r="16" spans="1:11" s="14" customFormat="1" ht="19.5" customHeight="1">
      <c r="A16" s="18"/>
      <c r="B16" s="16" t="s">
        <v>471</v>
      </c>
      <c r="C16" s="29" t="s">
        <v>391</v>
      </c>
      <c r="D16" s="30">
        <f>D15/D14*100</f>
        <v>94.2027144308943</v>
      </c>
      <c r="E16" s="30" t="s">
        <v>391</v>
      </c>
      <c r="F16" s="30" t="s">
        <v>391</v>
      </c>
      <c r="G16" s="30" t="s">
        <v>391</v>
      </c>
      <c r="H16" s="31">
        <f>H15/H14*100</f>
        <v>99.9140565557929</v>
      </c>
      <c r="I16" s="30" t="s">
        <v>391</v>
      </c>
      <c r="J16" s="30" t="s">
        <v>391</v>
      </c>
      <c r="K16" s="24" t="s">
        <v>391</v>
      </c>
    </row>
  </sheetData>
  <sheetProtection/>
  <mergeCells count="14">
    <mergeCell ref="B3:K4"/>
    <mergeCell ref="K7:K10"/>
    <mergeCell ref="D8:D10"/>
    <mergeCell ref="E8:G8"/>
    <mergeCell ref="H8:H10"/>
    <mergeCell ref="I8:I10"/>
    <mergeCell ref="H7:I7"/>
    <mergeCell ref="J7:J10"/>
    <mergeCell ref="A7:A10"/>
    <mergeCell ref="B7:B10"/>
    <mergeCell ref="C7:C10"/>
    <mergeCell ref="D7:G7"/>
    <mergeCell ref="E9:E10"/>
    <mergeCell ref="F9:G9"/>
  </mergeCells>
  <printOptions/>
  <pageMargins left="0.75" right="0.75" top="1" bottom="1" header="0.5" footer="0.5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Bachta</dc:creator>
  <cp:keywords/>
  <dc:description/>
  <cp:lastModifiedBy>RyszardM</cp:lastModifiedBy>
  <cp:lastPrinted>2013-03-29T09:38:25Z</cp:lastPrinted>
  <dcterms:created xsi:type="dcterms:W3CDTF">2003-03-10T09:37:38Z</dcterms:created>
  <dcterms:modified xsi:type="dcterms:W3CDTF">2013-03-29T10:05:02Z</dcterms:modified>
  <cp:category/>
  <cp:version/>
  <cp:contentType/>
  <cp:contentStatus/>
</cp:coreProperties>
</file>