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1"/>
  </bookViews>
  <sheets>
    <sheet name="PF-ADM" sheetId="1" r:id="rId1"/>
    <sheet name="PF-URZĄD MIEJSKI" sheetId="2" r:id="rId2"/>
  </sheets>
  <definedNames>
    <definedName name="_xlnm.Print_Area" localSheetId="0">'PF-ADM'!$A$1:$H$62</definedName>
    <definedName name="_xlnm.Print_Area" localSheetId="1">'PF-URZĄD MIEJSKI'!$A$1:$K$406</definedName>
    <definedName name="_xlnm.Print_Titles" localSheetId="1">'PF-URZĄD MIEJSKI'!$132:$135</definedName>
  </definedNames>
  <calcPr fullCalcOnLoad="1"/>
</workbook>
</file>

<file path=xl/sharedStrings.xml><?xml version="1.0" encoding="utf-8"?>
<sst xmlns="http://schemas.openxmlformats.org/spreadsheetml/2006/main" count="878" uniqueCount="390">
  <si>
    <t>Dział</t>
  </si>
  <si>
    <t>Rozdział</t>
  </si>
  <si>
    <t>§</t>
  </si>
  <si>
    <t>Źródło dochodów</t>
  </si>
  <si>
    <t>Plan</t>
  </si>
  <si>
    <t>1</t>
  </si>
  <si>
    <t>2</t>
  </si>
  <si>
    <t>3</t>
  </si>
  <si>
    <t>4</t>
  </si>
  <si>
    <t>5</t>
  </si>
  <si>
    <t>801</t>
  </si>
  <si>
    <t>Oświata i wychowanie</t>
  </si>
  <si>
    <t>Ogółem:</t>
  </si>
  <si>
    <t>- dochody związane z realizacją zadań własnych (w zł)</t>
  </si>
  <si>
    <t>- dochody związane z realizacją zadań zleconych (w zł)</t>
  </si>
  <si>
    <t xml:space="preserve">- dochody na zadania realizowane na podstawie porozumień z organami administracji rządowej (w zł) </t>
  </si>
  <si>
    <t>- dochody na zadania realizowane na podstawie porozumień (umów) między j.s.t  (w zł)</t>
  </si>
  <si>
    <t>B. Plan wydatków budżetowych:</t>
  </si>
  <si>
    <t xml:space="preserve">A. Plan dochodów budżetowych   </t>
  </si>
  <si>
    <t>- wydatki na zadania własne Gminy (w zł)</t>
  </si>
  <si>
    <t>- wydatki na zadania zlecone (w zł)</t>
  </si>
  <si>
    <t xml:space="preserve">- wydatki na zadania realizowane na podstawie porozumień z organami administracji rządowej (w zł) </t>
  </si>
  <si>
    <t>- wydatki na zadania realizowane na podstawie porozumień (umów) między j.s.t  (w zł)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</si>
  <si>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</si>
  <si>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</si>
  <si>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</si>
  <si>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</si>
  <si>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</si>
  <si>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</si>
  <si>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</si>
  <si>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</si>
  <si>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</si>
  <si>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</si>
  <si>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</si>
  <si>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</si>
  <si>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4270</t>
  </si>
  <si>
    <t>Zakup usług remontowych</t>
  </si>
  <si>
    <t>4280</t>
  </si>
  <si>
    <t>Zakup usług zdrowotnych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</si>
  <si>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</si>
  <si>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</si>
  <si>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</si>
  <si>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</si>
  <si>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</si>
  <si>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</si>
  <si>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</si>
  <si>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</si>
  <si>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w tym:</t>
  </si>
  <si>
    <t>4170</t>
  </si>
  <si>
    <t>Wynagrodzenia bezosobowe</t>
  </si>
  <si>
    <t>4260</t>
  </si>
  <si>
    <t>Zakup energii</t>
  </si>
  <si>
    <t>4350</t>
  </si>
  <si>
    <t>Zakup usług dostępu do sieci Internet</t>
  </si>
  <si>
    <t>4370</t>
  </si>
  <si>
    <t>Opłata z tytułu zakupu usług telekomunikacyjnych telefonii stacjinarnej</t>
  </si>
  <si>
    <t>4700</t>
  </si>
  <si>
    <t xml:space="preserve">Szkolenia pracowników niebędących członkami korpusu służby cywilnej </t>
  </si>
  <si>
    <t>Wydatki razem:</t>
  </si>
  <si>
    <t>0830</t>
  </si>
  <si>
    <t>Wpływy z usług</t>
  </si>
  <si>
    <t>4220</t>
  </si>
  <si>
    <t>Zakup środków żywności</t>
  </si>
  <si>
    <t>854</t>
  </si>
  <si>
    <t>Edukacyjna opieka wychowawcza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</si>
  <si>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</si>
  <si>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</si>
  <si>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</si>
  <si>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</si>
  <si>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</si>
  <si>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</si>
  <si>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</si>
  <si>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</si>
  <si>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</si>
  <si>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</si>
  <si>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</si>
  <si>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</si>
  <si>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</si>
  <si>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</si>
  <si>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</si>
  <si>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</si>
  <si>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60016</t>
  </si>
  <si>
    <t>Drogi publiczne gminne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</si>
  <si>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</si>
  <si>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</si>
  <si>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</si>
  <si>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</si>
  <si>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</si>
  <si>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</si>
  <si>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</si>
  <si>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</si>
  <si>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</si>
  <si>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</si>
  <si>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</si>
  <si>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</si>
  <si>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</si>
  <si>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</si>
  <si>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</si>
  <si>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0920</t>
  </si>
  <si>
    <t>Pozostałe odsetki</t>
  </si>
  <si>
    <t>70095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</si>
  <si>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</si>
  <si>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</si>
  <si>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</si>
  <si>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</si>
  <si>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</si>
  <si>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</si>
  <si>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</si>
  <si>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</si>
  <si>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</si>
  <si>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</si>
  <si>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</si>
  <si>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</si>
  <si>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75020</t>
  </si>
  <si>
    <t>Starostwa powiatowe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</si>
  <si>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</si>
  <si>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</si>
  <si>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</si>
  <si>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</si>
  <si>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</si>
  <si>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</si>
  <si>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</si>
  <si>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</si>
  <si>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</si>
  <si>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</si>
  <si>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</si>
  <si>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</si>
  <si>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</si>
  <si>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</si>
  <si>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</si>
  <si>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</si>
  <si>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</si>
  <si>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</si>
  <si>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</si>
  <si>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</si>
  <si>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</si>
  <si>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</si>
  <si>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</si>
  <si>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</si>
  <si>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</si>
  <si>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</si>
  <si>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</si>
  <si>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</si>
  <si>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</si>
  <si>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</si>
  <si>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</si>
  <si>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</si>
  <si>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</si>
  <si>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</si>
  <si>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</si>
  <si>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</si>
  <si>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</si>
  <si>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</si>
  <si>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</si>
  <si>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</si>
  <si>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</si>
  <si>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</si>
  <si>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</si>
  <si>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</si>
  <si>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</si>
  <si>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</si>
  <si>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</si>
  <si>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</si>
  <si>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</si>
  <si>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</si>
  <si>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</si>
  <si>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</si>
  <si>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</si>
  <si>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</si>
  <si>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</si>
  <si>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</si>
  <si>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</si>
  <si>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</si>
  <si>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</si>
  <si>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</si>
  <si>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</si>
  <si>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</si>
  <si>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</si>
  <si>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</si>
  <si>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</si>
  <si>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</si>
  <si>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</si>
  <si>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</si>
  <si>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</si>
  <si>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</si>
  <si>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</si>
  <si>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</si>
  <si>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</si>
  <si>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</si>
  <si>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</si>
  <si>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</si>
  <si>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</si>
  <si>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</si>
  <si>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</si>
  <si>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</si>
  <si>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</si>
  <si>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92601</t>
  </si>
  <si>
    <t>Obiekty sportowe</t>
  </si>
  <si>
    <t>010</t>
  </si>
  <si>
    <t>Rolnictwo i łowiectwo</t>
  </si>
  <si>
    <t>01030</t>
  </si>
  <si>
    <t>Izby rolnicze</t>
  </si>
  <si>
    <t>2850</t>
  </si>
  <si>
    <t>Wpłaty gmin na rzecz izb rolniczych w wysokości 2% uzyskanych wpływów z podatku rolnego</t>
  </si>
  <si>
    <t>4360</t>
  </si>
  <si>
    <t>Opłaty z tytułu zakupu usług telekomunikacyjnych telefonii komórkowej</t>
  </si>
  <si>
    <t>6050</t>
  </si>
  <si>
    <t>Wydatki inwestycyjne jednostek budżetowych</t>
  </si>
  <si>
    <t>6059</t>
  </si>
  <si>
    <t>71004</t>
  </si>
  <si>
    <t>Plany zagospodarowania przestrzennego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</si>
  <si>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</si>
  <si>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</si>
  <si>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</si>
  <si>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</si>
  <si>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</si>
  <si>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</si>
  <si>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</si>
  <si>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</si>
  <si>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4420</t>
  </si>
  <si>
    <t>Podróże służbowe zagraniczne</t>
  </si>
  <si>
    <t>75075</t>
  </si>
  <si>
    <t>Promocja jednostek samorządu terytorialnego</t>
  </si>
  <si>
    <t>75095</t>
  </si>
  <si>
    <t>754</t>
  </si>
  <si>
    <t>Bezpieczeństwo publiczne i ochrona 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</si>
  <si>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</si>
  <si>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</si>
  <si>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</si>
  <si>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</si>
  <si>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</si>
  <si>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</si>
  <si>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</si>
  <si>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</si>
  <si>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4810</t>
  </si>
  <si>
    <t>80104</t>
  </si>
  <si>
    <t xml:space="preserve">Przedszkola </t>
  </si>
  <si>
    <t>2820</t>
  </si>
  <si>
    <t>Dotacja celowa z budżetu na finansowanie lub dofinansowanie zadań zleconych do realizacji stowarzyszeniom</t>
  </si>
  <si>
    <t>851</t>
  </si>
  <si>
    <t>Ochrona zdrowia</t>
  </si>
  <si>
    <t>85153</t>
  </si>
  <si>
    <t>Zwalczanie narkomanii</t>
  </si>
  <si>
    <t>85154</t>
  </si>
  <si>
    <t>Przeciwdziałanie alkoholizmowi</t>
  </si>
  <si>
    <t>85295</t>
  </si>
  <si>
    <t>3110</t>
  </si>
  <si>
    <t>Świadczenia społeczne</t>
  </si>
  <si>
    <t>85415</t>
  </si>
  <si>
    <t>Pomoc materialna dla uczniów</t>
  </si>
  <si>
    <t>3260</t>
  </si>
  <si>
    <t>Inne formy pomocy dla uczniów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</si>
  <si>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</si>
  <si>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</si>
  <si>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</si>
  <si>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</si>
  <si>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</si>
  <si>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</si>
  <si>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</si>
  <si>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2480</t>
  </si>
  <si>
    <t>Dotacja podmiotowa z budżetu dla samorządowej instytucji kultury</t>
  </si>
  <si>
    <t>92116</t>
  </si>
  <si>
    <t>Biblioteki</t>
  </si>
  <si>
    <t>92605</t>
  </si>
  <si>
    <t>6050-1</t>
  </si>
  <si>
    <t>6059-1</t>
  </si>
  <si>
    <t>z tego:</t>
  </si>
  <si>
    <t>71035-1</t>
  </si>
  <si>
    <t>Cmentarz komunalny w Trzcińsku-Zdroju</t>
  </si>
  <si>
    <t>4300-1</t>
  </si>
  <si>
    <t xml:space="preserve">- zakup usług ... w ramach środków własnych </t>
  </si>
  <si>
    <t>4300-2</t>
  </si>
  <si>
    <t>- zakup usług .. w ramach zadań "powierzonych"</t>
  </si>
  <si>
    <t>71035-2</t>
  </si>
  <si>
    <t>Cmentarz komunalny w Piasecznie</t>
  </si>
  <si>
    <t xml:space="preserve">- rezerwa ogólna </t>
  </si>
  <si>
    <t xml:space="preserve">- rezerwa celowa na wydatki bieżące w zakresie zarządzania kryzysowego                   </t>
  </si>
  <si>
    <t>4810-1</t>
  </si>
  <si>
    <t>4810-2</t>
  </si>
  <si>
    <t>92109-1</t>
  </si>
  <si>
    <t>- Trzcińskie Centrum Kultury,</t>
  </si>
  <si>
    <t>92109-2</t>
  </si>
  <si>
    <t>- Świetlice</t>
  </si>
  <si>
    <t>92601-1</t>
  </si>
  <si>
    <t>Hala widowiskowo-sportowa</t>
  </si>
  <si>
    <t>92601-2</t>
  </si>
  <si>
    <t xml:space="preserve">Stadion miejski </t>
  </si>
  <si>
    <t>w złotych</t>
  </si>
  <si>
    <t>4130</t>
  </si>
  <si>
    <t>Składki na ubezpieczenie zdrowotne</t>
  </si>
  <si>
    <t>Nazwa</t>
  </si>
  <si>
    <t>Kwoty dochodów z dotacji w zł</t>
  </si>
  <si>
    <t>2. Plan wydatków na realizację zadań zleconych:</t>
  </si>
  <si>
    <t>1. Plan dochodów z tytułu przyznanych z budżetu państwa dotacji celowych na realizację zadań zleconych:</t>
  </si>
  <si>
    <t>Plan (w zł)</t>
  </si>
  <si>
    <t>6207</t>
  </si>
  <si>
    <t>Wpływy z innych opłat stanowiących dochody jednostek samorządu terytorialnego na podstawie odrębnych ustaw</t>
  </si>
  <si>
    <t>90019</t>
  </si>
  <si>
    <t>6057</t>
  </si>
  <si>
    <t>6057-1</t>
  </si>
  <si>
    <t>8110</t>
  </si>
  <si>
    <t xml:space="preserve">Kultura fizyczna </t>
  </si>
  <si>
    <t>Dotacje celowe w ramach programów finansowanych z udziałem środków europejskich oraz środków, o których mowa w art. 5 ust.1 pkt 3 oraz ust. 3 pkt 5 i 6 ustawy, lub płatności w ramach środkow europejskich</t>
  </si>
  <si>
    <t>75414</t>
  </si>
  <si>
    <t>Obrona cywilna</t>
  </si>
  <si>
    <t>92120</t>
  </si>
  <si>
    <t>Ochrona zabytków i opieka nad zabytkami</t>
  </si>
  <si>
    <t xml:space="preserve">Zadania w zakresie kultury fizycznej </t>
  </si>
  <si>
    <t>Odsetki od samorządowych papierów wartościowych lub zaciągnietych przez jednostkę samorządu terytorialnego kredytów i pożyczek</t>
  </si>
  <si>
    <t>Budowa kanalizacji sanitarnej w Strzeszowie i sieci przesyłowej do Trzcińska-Zdroju</t>
  </si>
  <si>
    <t>92195</t>
  </si>
  <si>
    <t>0960</t>
  </si>
  <si>
    <t>Otrzymane spadki, zapisy i darowizny w postaci pieniężnej</t>
  </si>
  <si>
    <t>Pozostale odsetki</t>
  </si>
  <si>
    <t>0970</t>
  </si>
  <si>
    <t>Wpływy z rożnych dochodów</t>
  </si>
  <si>
    <t>2360</t>
  </si>
  <si>
    <t>Dochody jednostek samorzadu terytorialnego zwiazane z realizacją zadań z zakresuadministracjirządowej oraz innych zadań zleconych ustawami</t>
  </si>
  <si>
    <t>dochody majątkowe</t>
  </si>
  <si>
    <t xml:space="preserve"> w tym: dochody bieżące</t>
  </si>
  <si>
    <t>Wydatki majątkowe</t>
  </si>
  <si>
    <t>60012</t>
  </si>
  <si>
    <t>Generalna Dyrekcja DrógKrajowych i Autostrad</t>
  </si>
  <si>
    <t>Opłaty z tytułu egzekucji organów skarbowych</t>
  </si>
  <si>
    <t>Opłata z tytułu zakupu usług telekomunikacyjnych świadczonych w stacjonarnej publicznej sieci telefonicznej</t>
  </si>
  <si>
    <t>Wpływy i wydatki zwiazane z gromadzeniem środków z opłat i kar za korzystanie ze środowiska</t>
  </si>
  <si>
    <t>Wydatki bieżące w tym:</t>
  </si>
  <si>
    <t>6050-2</t>
  </si>
  <si>
    <t>6050-3</t>
  </si>
  <si>
    <t>4100</t>
  </si>
  <si>
    <t>Modernizacja instalacji elektrycznej w Przedszkolu w Trzcińsku-Zdroju</t>
  </si>
  <si>
    <t>Dokumentacja na kanalizację w Chełmie Górnym</t>
  </si>
  <si>
    <t>Rekultywacja składowiska w m. Drzesz</t>
  </si>
  <si>
    <t>92601-3</t>
  </si>
  <si>
    <t>Orlik-Gimnazjum Góralice, Trzcińsko-Zdrój</t>
  </si>
  <si>
    <t>75495</t>
  </si>
  <si>
    <t>6330</t>
  </si>
  <si>
    <t>75045</t>
  </si>
  <si>
    <t>Kwalifikacja wojskowa</t>
  </si>
  <si>
    <t>4810-3</t>
  </si>
  <si>
    <t>Stypendia dla uczniów</t>
  </si>
  <si>
    <t>80113</t>
  </si>
  <si>
    <t>Dowożenie uczniów do szkół</t>
  </si>
  <si>
    <t>Rozbudowa garażu strażackiego w Piasecznie</t>
  </si>
  <si>
    <t>Budowa placu zabaw w m. Górczyn</t>
  </si>
  <si>
    <t>Budowa placu zabaw w Trzcińsku-Zdroju</t>
  </si>
  <si>
    <t>Przebudowa i rozbudowa świetlicy wiejskiej w Piasecznie</t>
  </si>
  <si>
    <t>Remont kapitalny świetlicy wiejskiej w Tchórznie</t>
  </si>
  <si>
    <t>Budowa kontenerowej świetlicy wiejskiej w Babinie</t>
  </si>
  <si>
    <t>4610</t>
  </si>
  <si>
    <t>71035-3</t>
  </si>
  <si>
    <t>Cmentarz komunalny w Góralicach</t>
  </si>
  <si>
    <t>ops</t>
  </si>
  <si>
    <t>przed</t>
  </si>
  <si>
    <t>p tz</t>
  </si>
  <si>
    <t>p st</t>
  </si>
  <si>
    <t>p gog</t>
  </si>
  <si>
    <t>gim gór</t>
  </si>
  <si>
    <t>zeao</t>
  </si>
  <si>
    <t>4480</t>
  </si>
  <si>
    <t>3240</t>
  </si>
  <si>
    <t>Plan finansowy Urzędu Miejskiego w  Trzcińsku-Zdroju                                                                 na rok 2014</t>
  </si>
  <si>
    <t>Wpływy z róznych dochodów</t>
  </si>
  <si>
    <t>6208</t>
  </si>
  <si>
    <t>Przedszkola</t>
  </si>
  <si>
    <t xml:space="preserve">Dotacje celowe otrzymane z budżetu państwa na realizację własnych zadań bieżących gminie (związkom gmin) </t>
  </si>
  <si>
    <t>01095</t>
  </si>
  <si>
    <t>Rózne opłaty i składki</t>
  </si>
  <si>
    <t>Pozostała działaność</t>
  </si>
  <si>
    <t>4520</t>
  </si>
  <si>
    <t>Opłaty na rzecz budzetów jednostek samorzadu terytorial.</t>
  </si>
  <si>
    <t>6058</t>
  </si>
  <si>
    <t>Wynagrodzenia agencyjno prowizyjne</t>
  </si>
  <si>
    <t>Zadania w ramach rozdziału 75095</t>
  </si>
  <si>
    <t>Koszty postepowania sądowego i prokuratorskiego</t>
  </si>
  <si>
    <t>Wydatki osobowe niezaliczane do wynagrodzeń</t>
  </si>
  <si>
    <t>6230</t>
  </si>
  <si>
    <t>Dotacje celowe z budżetu na finasowanie lub dofinansowanie kosztów realizacji inwestycji i zakupów inwestycyjnych jednostek nie zaliczanych do sektora finansó publicznych</t>
  </si>
  <si>
    <t>623-1</t>
  </si>
  <si>
    <t>4390</t>
  </si>
  <si>
    <t>Zakup usług obejmujących wykonanie ekspertyz, analiz i opinii</t>
  </si>
  <si>
    <t>6800</t>
  </si>
  <si>
    <t>Rezerwy na inwestycje i zakupy inwestycyjne</t>
  </si>
  <si>
    <t xml:space="preserve">- rezerwa celowa na wydatki bieżące jednostek pomocniczych (sołectw)                   </t>
  </si>
  <si>
    <t xml:space="preserve">Załacznik nr 2 do zarządzenia Nr II/490/2014 Burmistrza Gminy z dnia 03.01.2014 roku </t>
  </si>
  <si>
    <t>6058-1</t>
  </si>
  <si>
    <t>6058-2</t>
  </si>
  <si>
    <t>6059-2</t>
  </si>
  <si>
    <t xml:space="preserve">Załacznik nr 1 do zarządzenia Nr II/490/2014 Burmistrza Gminy z dnia 03.01.2014 roku </t>
  </si>
  <si>
    <t>Plan finansowy zadań z zakresu administracji rządowej                                                                                                                                                                                                                                                                                                                                     oraz innych zadań zleconych Gminie Trzcińsko-Zdrój ustawami                                                                                                                                                     na rok 2014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</si>
</sst>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0\-000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0\ _z_ł_-;\-* #,##0.00\ _z_ł_-;_-* \-??\ _z_ł_-;_-@_-"/>
    <numFmt numFmtId="175" formatCode="_-* #,##0\ _z_ł_-;\-* #,##0\ _z_ł_-;_-* \-??\ _z_ł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4" fillId="24" borderId="1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/>
    </xf>
    <xf numFmtId="49" fontId="4" fillId="2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11" fillId="24" borderId="10" xfId="0" applyFont="1" applyFill="1" applyBorder="1" applyAlignment="1">
      <alignment horizontal="center" vertical="center" wrapText="1"/>
    </xf>
    <xf numFmtId="49" fontId="11" fillId="24" borderId="10" xfId="0" applyFont="1" applyFill="1" applyBorder="1" applyAlignment="1">
      <alignment horizontal="left" vertical="center" wrapText="1"/>
    </xf>
    <xf numFmtId="49" fontId="3" fillId="24" borderId="16" xfId="0" applyFont="1" applyFill="1" applyBorder="1" applyAlignment="1">
      <alignment horizontal="center" vertical="center" wrapText="1"/>
    </xf>
    <xf numFmtId="49" fontId="3" fillId="24" borderId="16" xfId="0" applyFont="1" applyFill="1" applyBorder="1" applyAlignment="1">
      <alignment horizontal="left" vertical="center" wrapText="1"/>
    </xf>
    <xf numFmtId="49" fontId="5" fillId="2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4" fillId="24" borderId="16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3" fillId="0" borderId="16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3" fillId="24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5" fillId="24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/>
    </xf>
    <xf numFmtId="4" fontId="11" fillId="24" borderId="10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right" vertical="center"/>
    </xf>
    <xf numFmtId="49" fontId="11" fillId="24" borderId="1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4" fontId="14" fillId="0" borderId="16" xfId="0" applyNumberFormat="1" applyFont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" fontId="3" fillId="24" borderId="16" xfId="0" applyNumberFormat="1" applyFont="1" applyFill="1" applyBorder="1" applyAlignment="1">
      <alignment horizontal="right" vertical="center"/>
    </xf>
    <xf numFmtId="4" fontId="11" fillId="24" borderId="16" xfId="0" applyNumberFormat="1" applyFont="1" applyFill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" fontId="11" fillId="0" borderId="10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24" borderId="18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43" fontId="3" fillId="24" borderId="16" xfId="42" applyFont="1" applyFill="1" applyBorder="1" applyAlignment="1">
      <alignment horizontal="right" vertical="center" wrapText="1"/>
    </xf>
    <xf numFmtId="43" fontId="11" fillId="24" borderId="10" xfId="42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10" xfId="0" applyNumberFormat="1" applyFont="1" applyFill="1" applyBorder="1" applyAlignment="1" applyProtection="1">
      <alignment horizontal="left" vertical="center" wrapText="1"/>
      <protection locked="0"/>
    </xf>
    <xf numFmtId="3" fontId="11" fillId="24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6" xfId="0" applyNumberFormat="1" applyFont="1" applyFill="1" applyBorder="1" applyAlignment="1" applyProtection="1">
      <alignment horizontal="left" vertical="center" wrapText="1"/>
      <protection locked="0"/>
    </xf>
    <xf numFmtId="3" fontId="11" fillId="24" borderId="22" xfId="0" applyNumberFormat="1" applyFont="1" applyFill="1" applyBorder="1" applyAlignment="1" applyProtection="1">
      <alignment horizontal="right" vertical="center" wrapText="1"/>
      <protection locked="0"/>
    </xf>
    <xf numFmtId="43" fontId="3" fillId="0" borderId="23" xfId="45" applyFont="1" applyFill="1" applyBorder="1" applyAlignment="1">
      <alignment horizontal="left" vertical="top" wrapText="1"/>
    </xf>
    <xf numFmtId="3" fontId="11" fillId="24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24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24" borderId="25" xfId="0" applyNumberFormat="1" applyFont="1" applyFill="1" applyBorder="1" applyAlignment="1" applyProtection="1">
      <alignment horizontal="left" vertical="center" wrapText="1"/>
      <protection locked="0"/>
    </xf>
    <xf numFmtId="3" fontId="11" fillId="24" borderId="14" xfId="0" applyNumberFormat="1" applyFont="1" applyFill="1" applyBorder="1" applyAlignment="1" applyProtection="1">
      <alignment horizontal="right" vertical="center" wrapText="1"/>
      <protection locked="0"/>
    </xf>
    <xf numFmtId="3" fontId="11" fillId="24" borderId="26" xfId="0" applyNumberFormat="1" applyFont="1" applyFill="1" applyBorder="1" applyAlignment="1" applyProtection="1">
      <alignment horizontal="right" vertical="center" wrapText="1"/>
      <protection locked="0"/>
    </xf>
    <xf numFmtId="49" fontId="11" fillId="24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24" borderId="28" xfId="0" applyNumberFormat="1" applyFont="1" applyFill="1" applyBorder="1" applyAlignment="1" applyProtection="1">
      <alignment horizontal="right" vertical="center" wrapText="1"/>
      <protection locked="0"/>
    </xf>
    <xf numFmtId="3" fontId="11" fillId="24" borderId="18" xfId="0" applyNumberFormat="1" applyFont="1" applyFill="1" applyBorder="1" applyAlignment="1" applyProtection="1">
      <alignment horizontal="right" vertical="center" wrapText="1"/>
      <protection locked="0"/>
    </xf>
    <xf numFmtId="49" fontId="11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29" xfId="0" applyNumberFormat="1" applyFont="1" applyFill="1" applyBorder="1" applyAlignment="1" applyProtection="1">
      <alignment horizontal="left" vertical="center" wrapText="1"/>
      <protection locked="0"/>
    </xf>
    <xf numFmtId="43" fontId="3" fillId="0" borderId="30" xfId="45" applyFont="1" applyFill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right" vertical="center"/>
    </xf>
    <xf numFmtId="49" fontId="11" fillId="24" borderId="27" xfId="0" applyNumberFormat="1" applyFont="1" applyFill="1" applyBorder="1" applyAlignment="1" applyProtection="1">
      <alignment horizontal="center" vertical="center" wrapText="1"/>
      <protection locked="0"/>
    </xf>
    <xf numFmtId="4" fontId="11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24" borderId="27" xfId="0" applyNumberFormat="1" applyFont="1" applyFill="1" applyBorder="1" applyAlignment="1" applyProtection="1">
      <alignment horizontal="center" vertical="center" wrapText="1"/>
      <protection locked="0"/>
    </xf>
    <xf numFmtId="4" fontId="11" fillId="24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24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24" borderId="14" xfId="0" applyNumberFormat="1" applyFont="1" applyFill="1" applyBorder="1" applyAlignment="1" applyProtection="1">
      <alignment horizontal="right" vertical="center" wrapText="1"/>
      <protection locked="0"/>
    </xf>
    <xf numFmtId="49" fontId="3" fillId="24" borderId="31" xfId="0" applyNumberFormat="1" applyFont="1" applyFill="1" applyBorder="1" applyAlignment="1" applyProtection="1">
      <alignment horizontal="center" vertical="center" wrapText="1"/>
      <protection locked="0"/>
    </xf>
    <xf numFmtId="4" fontId="11" fillId="24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6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16" fillId="0" borderId="30" xfId="0" applyFont="1" applyBorder="1" applyAlignment="1">
      <alignment vertical="top" wrapText="1"/>
    </xf>
    <xf numFmtId="4" fontId="11" fillId="0" borderId="18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33" xfId="0" applyNumberFormat="1" applyFont="1" applyBorder="1" applyAlignment="1">
      <alignment vertical="top" wrapText="1"/>
    </xf>
    <xf numFmtId="0" fontId="16" fillId="0" borderId="26" xfId="0" applyFont="1" applyBorder="1" applyAlignment="1">
      <alignment horizontal="center" vertical="top" wrapText="1"/>
    </xf>
    <xf numFmtId="4" fontId="11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11" fillId="24" borderId="34" xfId="0" applyNumberFormat="1" applyFont="1" applyFill="1" applyBorder="1" applyAlignment="1" applyProtection="1">
      <alignment horizontal="right" vertical="center" wrapText="1"/>
      <protection locked="0"/>
    </xf>
    <xf numFmtId="49" fontId="3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vertical="top" wrapText="1"/>
    </xf>
    <xf numFmtId="4" fontId="3" fillId="0" borderId="32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11" fillId="24" borderId="26" xfId="0" applyNumberFormat="1" applyFont="1" applyFill="1" applyBorder="1" applyAlignment="1" applyProtection="1">
      <alignment horizontal="right" vertical="center" wrapText="1"/>
      <protection locked="0"/>
    </xf>
    <xf numFmtId="4" fontId="11" fillId="24" borderId="2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4" fontId="14" fillId="0" borderId="25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9" fontId="11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2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4" xfId="0" applyNumberFormat="1" applyFont="1" applyBorder="1" applyAlignment="1">
      <alignment horizontal="right" vertical="center"/>
    </xf>
    <xf numFmtId="4" fontId="11" fillId="24" borderId="10" xfId="0" applyNumberFormat="1" applyFont="1" applyFill="1" applyBorder="1" applyAlignment="1">
      <alignment horizontal="right" vertical="center"/>
    </xf>
    <xf numFmtId="4" fontId="11" fillId="24" borderId="27" xfId="0" applyNumberFormat="1" applyFont="1" applyFill="1" applyBorder="1" applyAlignment="1">
      <alignment horizontal="right" vertical="center"/>
    </xf>
    <xf numFmtId="49" fontId="0" fillId="0" borderId="11" xfId="0" applyNumberFormat="1" applyBorder="1" applyAlignment="1">
      <alignment/>
    </xf>
    <xf numFmtId="49" fontId="3" fillId="24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/>
    </xf>
    <xf numFmtId="49" fontId="3" fillId="24" borderId="35" xfId="0" applyNumberFormat="1" applyFont="1" applyFill="1" applyBorder="1" applyAlignment="1" applyProtection="1">
      <alignment horizontal="left" vertical="center" wrapText="1"/>
      <protection locked="0"/>
    </xf>
    <xf numFmtId="49" fontId="11" fillId="24" borderId="31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1" xfId="0" applyNumberFormat="1" applyFont="1" applyBorder="1" applyAlignment="1">
      <alignment horizontal="right" vertical="center"/>
    </xf>
    <xf numFmtId="49" fontId="11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>
      <alignment horizontal="center"/>
    </xf>
    <xf numFmtId="49" fontId="16" fillId="0" borderId="30" xfId="0" applyNumberFormat="1" applyFont="1" applyBorder="1" applyAlignment="1">
      <alignment vertical="top" wrapText="1"/>
    </xf>
    <xf numFmtId="49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2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Border="1" applyAlignment="1">
      <alignment horizontal="right" vertical="center"/>
    </xf>
    <xf numFmtId="0" fontId="16" fillId="0" borderId="30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49" fontId="11" fillId="24" borderId="27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9" xfId="0" applyNumberFormat="1" applyFont="1" applyBorder="1" applyAlignment="1">
      <alignment horizontal="right" vertical="center"/>
    </xf>
    <xf numFmtId="4" fontId="5" fillId="24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4" fontId="11" fillId="24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/>
    </xf>
    <xf numFmtId="49" fontId="5" fillId="24" borderId="37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0" xfId="0" applyNumberFormat="1" applyFont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49" fontId="5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4" xfId="0" applyFont="1" applyBorder="1" applyAlignment="1">
      <alignment/>
    </xf>
    <xf numFmtId="49" fontId="3" fillId="24" borderId="25" xfId="0" applyFont="1" applyFill="1" applyBorder="1" applyAlignment="1">
      <alignment horizontal="left" vertical="center" wrapText="1"/>
    </xf>
    <xf numFmtId="49" fontId="3" fillId="24" borderId="18" xfId="0" applyFont="1" applyFill="1" applyBorder="1" applyAlignment="1">
      <alignment horizontal="left" vertical="center" wrapText="1"/>
    </xf>
    <xf numFmtId="49" fontId="11" fillId="24" borderId="10" xfId="0" applyFont="1" applyFill="1" applyBorder="1" applyAlignment="1">
      <alignment horizontal="center" vertical="center" wrapText="1"/>
    </xf>
    <xf numFmtId="49" fontId="3" fillId="24" borderId="16" xfId="0" applyFont="1" applyFill="1" applyBorder="1" applyAlignment="1">
      <alignment horizontal="center" vertical="center" wrapText="1"/>
    </xf>
    <xf numFmtId="49" fontId="5" fillId="24" borderId="10" xfId="0" applyFont="1" applyFill="1" applyBorder="1" applyAlignment="1">
      <alignment horizontal="center" vertical="center" wrapText="1"/>
    </xf>
    <xf numFmtId="49" fontId="4" fillId="24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49" fontId="4" fillId="24" borderId="13" xfId="0" applyFont="1" applyFill="1" applyBorder="1" applyAlignment="1">
      <alignment horizontal="center" vertical="center" wrapText="1"/>
    </xf>
    <xf numFmtId="49" fontId="4" fillId="24" borderId="16" xfId="0" applyFont="1" applyFill="1" applyBorder="1" applyAlignment="1">
      <alignment horizontal="center" vertical="center" wrapText="1"/>
    </xf>
    <xf numFmtId="49" fontId="4" fillId="24" borderId="34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49" fontId="4" fillId="24" borderId="10" xfId="0" applyFont="1" applyFill="1" applyAlignment="1">
      <alignment horizontal="center" vertical="center" wrapText="1"/>
    </xf>
    <xf numFmtId="49" fontId="4" fillId="24" borderId="27" xfId="0" applyFont="1" applyFill="1" applyBorder="1" applyAlignment="1">
      <alignment horizontal="center" vertical="center" wrapText="1"/>
    </xf>
    <xf numFmtId="49" fontId="4" fillId="24" borderId="19" xfId="0" applyFont="1" applyFill="1" applyBorder="1" applyAlignment="1">
      <alignment horizontal="center" vertical="center" wrapText="1"/>
    </xf>
    <xf numFmtId="49" fontId="3" fillId="24" borderId="27" xfId="0" applyFont="1" applyFill="1" applyBorder="1" applyAlignment="1">
      <alignment horizontal="left" vertical="center" wrapText="1"/>
    </xf>
    <xf numFmtId="49" fontId="3" fillId="24" borderId="19" xfId="0" applyFont="1" applyFill="1" applyBorder="1" applyAlignment="1">
      <alignment horizontal="left" vertical="center" wrapText="1"/>
    </xf>
    <xf numFmtId="49" fontId="11" fillId="24" borderId="27" xfId="0" applyFont="1" applyFill="1" applyBorder="1" applyAlignment="1">
      <alignment horizontal="left" vertical="center" wrapText="1"/>
    </xf>
    <xf numFmtId="49" fontId="11" fillId="24" borderId="19" xfId="0" applyFont="1" applyFill="1" applyBorder="1" applyAlignment="1">
      <alignment horizontal="left" vertical="center" wrapText="1"/>
    </xf>
    <xf numFmtId="49" fontId="11" fillId="24" borderId="27" xfId="0" applyFont="1" applyFill="1" applyBorder="1" applyAlignment="1">
      <alignment horizontal="center" vertical="center" wrapText="1"/>
    </xf>
    <xf numFmtId="49" fontId="11" fillId="24" borderId="19" xfId="0" applyFont="1" applyFill="1" applyBorder="1" applyAlignment="1">
      <alignment horizontal="center" vertical="center" wrapText="1"/>
    </xf>
    <xf numFmtId="49" fontId="3" fillId="24" borderId="35" xfId="0" applyFont="1" applyFill="1" applyBorder="1" applyAlignment="1">
      <alignment horizontal="left" vertical="center" wrapText="1"/>
    </xf>
    <xf numFmtId="49" fontId="3" fillId="24" borderId="24" xfId="0" applyFont="1" applyFill="1" applyBorder="1" applyAlignment="1">
      <alignment horizontal="left" vertical="center" wrapText="1"/>
    </xf>
    <xf numFmtId="4" fontId="3" fillId="24" borderId="27" xfId="0" applyNumberFormat="1" applyFont="1" applyFill="1" applyBorder="1" applyAlignment="1">
      <alignment horizontal="right" vertical="center" wrapText="1"/>
    </xf>
    <xf numFmtId="4" fontId="3" fillId="24" borderId="19" xfId="0" applyNumberFormat="1" applyFont="1" applyFill="1" applyBorder="1" applyAlignment="1">
      <alignment horizontal="right" vertical="center" wrapText="1"/>
    </xf>
    <xf numFmtId="49" fontId="4" fillId="24" borderId="13" xfId="0" applyFont="1" applyFill="1" applyBorder="1" applyAlignment="1">
      <alignment horizontal="center" vertical="center" wrapText="1"/>
    </xf>
    <xf numFmtId="4" fontId="11" fillId="24" borderId="27" xfId="0" applyNumberFormat="1" applyFont="1" applyFill="1" applyBorder="1" applyAlignment="1">
      <alignment horizontal="right" vertical="center" wrapText="1"/>
    </xf>
    <xf numFmtId="4" fontId="11" fillId="24" borderId="19" xfId="0" applyNumberFormat="1" applyFont="1" applyFill="1" applyBorder="1" applyAlignment="1">
      <alignment horizontal="right" vertical="center" wrapText="1"/>
    </xf>
    <xf numFmtId="49" fontId="3" fillId="24" borderId="31" xfId="0" applyFont="1" applyFill="1" applyBorder="1" applyAlignment="1">
      <alignment horizontal="left" vertical="center" wrapText="1"/>
    </xf>
    <xf numFmtId="49" fontId="3" fillId="24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9" fontId="4" fillId="24" borderId="31" xfId="0" applyFont="1" applyFill="1" applyBorder="1" applyAlignment="1">
      <alignment horizontal="center" vertical="center" wrapText="1"/>
    </xf>
    <xf numFmtId="49" fontId="4" fillId="24" borderId="22" xfId="0" applyFont="1" applyFill="1" applyBorder="1" applyAlignment="1">
      <alignment horizontal="center" vertical="center" wrapText="1"/>
    </xf>
    <xf numFmtId="49" fontId="4" fillId="24" borderId="25" xfId="0" applyFont="1" applyFill="1" applyBorder="1" applyAlignment="1">
      <alignment horizontal="center" vertical="center" wrapText="1"/>
    </xf>
    <xf numFmtId="49" fontId="4" fillId="24" borderId="18" xfId="0" applyFont="1" applyFill="1" applyBorder="1" applyAlignment="1">
      <alignment horizontal="center" vertical="center" wrapText="1"/>
    </xf>
    <xf numFmtId="49" fontId="4" fillId="24" borderId="35" xfId="0" applyFont="1" applyFill="1" applyBorder="1" applyAlignment="1">
      <alignment horizontal="center" vertical="center" wrapText="1"/>
    </xf>
    <xf numFmtId="49" fontId="4" fillId="24" borderId="24" xfId="0" applyFont="1" applyFill="1" applyBorder="1" applyAlignment="1">
      <alignment horizontal="center" vertical="center" wrapText="1"/>
    </xf>
    <xf numFmtId="4" fontId="5" fillId="24" borderId="27" xfId="0" applyNumberFormat="1" applyFont="1" applyFill="1" applyBorder="1" applyAlignment="1">
      <alignment horizontal="right" vertical="center" wrapText="1"/>
    </xf>
    <xf numFmtId="4" fontId="5" fillId="24" borderId="19" xfId="0" applyNumberFormat="1" applyFont="1" applyFill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2819400"/>
          <a:ext cx="6086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dochodów budżetu Gminy Trzcińsko-Zdrój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 ogółem -
na rok 2009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607</xdr:row>
      <xdr:rowOff>0</xdr:rowOff>
    </xdr:from>
    <xdr:to>
      <xdr:col>6</xdr:col>
      <xdr:colOff>0</xdr:colOff>
      <xdr:row>607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4825" y="129025650"/>
          <a:ext cx="6048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finansowy Zespołu Ekonomioczno-Administarcyjnego Oświaty w  Trzcińsku-Zdroju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rok 2009</a:t>
          </a:r>
        </a:p>
      </xdr:txBody>
    </xdr:sp>
    <xdr:clientData/>
  </xdr:twoCellAnchor>
  <xdr:twoCellAnchor>
    <xdr:from>
      <xdr:col>1</xdr:col>
      <xdr:colOff>0</xdr:colOff>
      <xdr:row>607</xdr:row>
      <xdr:rowOff>0</xdr:rowOff>
    </xdr:from>
    <xdr:to>
      <xdr:col>5</xdr:col>
      <xdr:colOff>790575</xdr:colOff>
      <xdr:row>607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5775" y="129025650"/>
          <a:ext cx="606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Plan dochodów budżetowych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     - 0 -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-         - 0 -</a:t>
          </a:r>
        </a:p>
      </xdr:txBody>
    </xdr:sp>
    <xdr:clientData/>
  </xdr:twoCellAnchor>
  <xdr:twoCellAnchor>
    <xdr:from>
      <xdr:col>1</xdr:col>
      <xdr:colOff>9525</xdr:colOff>
      <xdr:row>607</xdr:row>
      <xdr:rowOff>0</xdr:rowOff>
    </xdr:from>
    <xdr:to>
      <xdr:col>5</xdr:col>
      <xdr:colOff>790575</xdr:colOff>
      <xdr:row>607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5300" y="129025650"/>
          <a:ext cx="6057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Plan wydatków budżetowych:</a:t>
          </a:r>
        </a:p>
      </xdr:txBody>
    </xdr:sp>
    <xdr:clientData/>
  </xdr:twoCellAnchor>
  <xdr:twoCellAnchor>
    <xdr:from>
      <xdr:col>1</xdr:col>
      <xdr:colOff>19050</xdr:colOff>
      <xdr:row>607</xdr:row>
      <xdr:rowOff>0</xdr:rowOff>
    </xdr:from>
    <xdr:to>
      <xdr:col>6</xdr:col>
      <xdr:colOff>0</xdr:colOff>
      <xdr:row>607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4825" y="129025650"/>
          <a:ext cx="6048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finansowy Zespołu Ekonomioczno-Administarcyjnego Oświaty w  Trzcińsku-Zdroju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rok 2009</a:t>
          </a:r>
        </a:p>
      </xdr:txBody>
    </xdr:sp>
    <xdr:clientData/>
  </xdr:twoCellAnchor>
  <xdr:twoCellAnchor>
    <xdr:from>
      <xdr:col>1</xdr:col>
      <xdr:colOff>0</xdr:colOff>
      <xdr:row>607</xdr:row>
      <xdr:rowOff>0</xdr:rowOff>
    </xdr:from>
    <xdr:to>
      <xdr:col>5</xdr:col>
      <xdr:colOff>790575</xdr:colOff>
      <xdr:row>607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85775" y="129025650"/>
          <a:ext cx="606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Plan dochodów budżetowych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     - 0 -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-         - 0 -</a:t>
          </a:r>
        </a:p>
      </xdr:txBody>
    </xdr:sp>
    <xdr:clientData/>
  </xdr:twoCellAnchor>
  <xdr:twoCellAnchor>
    <xdr:from>
      <xdr:col>1</xdr:col>
      <xdr:colOff>9525</xdr:colOff>
      <xdr:row>607</xdr:row>
      <xdr:rowOff>0</xdr:rowOff>
    </xdr:from>
    <xdr:to>
      <xdr:col>5</xdr:col>
      <xdr:colOff>790575</xdr:colOff>
      <xdr:row>607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95300" y="129025650"/>
          <a:ext cx="6057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Plan wydatków budżetowych: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75" workbookViewId="0" topLeftCell="A10">
      <selection activeCell="H61" sqref="H61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9.00390625" style="0" customWidth="1"/>
    <col min="4" max="4" width="0" style="0" hidden="1" customWidth="1"/>
    <col min="5" max="5" width="9.28125" style="0" customWidth="1"/>
    <col min="6" max="6" width="38.140625" style="0" customWidth="1"/>
    <col min="7" max="7" width="8.00390625" style="0" customWidth="1"/>
    <col min="8" max="8" width="18.28125" style="0" customWidth="1"/>
  </cols>
  <sheetData>
    <row r="1" spans="6:9" ht="12.75">
      <c r="F1" s="166"/>
      <c r="G1" s="166"/>
      <c r="H1" s="4"/>
      <c r="I1" s="47"/>
    </row>
    <row r="2" spans="7:9" ht="38.25" customHeight="1">
      <c r="G2" s="190" t="s">
        <v>388</v>
      </c>
      <c r="H2" s="190"/>
      <c r="I2" s="48"/>
    </row>
    <row r="3" ht="9" customHeight="1"/>
    <row r="4" spans="2:15" ht="12.75" customHeight="1">
      <c r="B4" s="191" t="s">
        <v>389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2:15" ht="39" customHeight="1"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6" ht="10.5" customHeight="1">
      <c r="A6" s="5"/>
      <c r="B6" s="39"/>
      <c r="C6" s="5"/>
      <c r="D6" s="5"/>
      <c r="E6" s="5"/>
      <c r="F6" s="5"/>
    </row>
    <row r="7" spans="2:8" ht="28.5" customHeight="1">
      <c r="B7" s="170" t="s">
        <v>293</v>
      </c>
      <c r="C7" s="171"/>
      <c r="D7" s="171"/>
      <c r="E7" s="171"/>
      <c r="F7" s="171"/>
      <c r="H7" s="38" t="s">
        <v>287</v>
      </c>
    </row>
    <row r="8" ht="15" customHeight="1"/>
    <row r="9" spans="1:8" ht="18.75" customHeight="1">
      <c r="A9" s="167" t="s">
        <v>0</v>
      </c>
      <c r="B9" s="157"/>
      <c r="C9" s="167" t="s">
        <v>1</v>
      </c>
      <c r="D9" s="167" t="s">
        <v>2</v>
      </c>
      <c r="E9" s="157"/>
      <c r="F9" s="167" t="s">
        <v>3</v>
      </c>
      <c r="G9" s="192" t="s">
        <v>291</v>
      </c>
      <c r="H9" s="193"/>
    </row>
    <row r="10" spans="1:8" ht="18.75" customHeight="1">
      <c r="A10" s="158"/>
      <c r="B10" s="158"/>
      <c r="C10" s="168"/>
      <c r="D10" s="158"/>
      <c r="E10" s="158"/>
      <c r="F10" s="168"/>
      <c r="G10" s="194"/>
      <c r="H10" s="195"/>
    </row>
    <row r="11" spans="1:8" ht="53.25" customHeight="1" hidden="1">
      <c r="A11" s="159"/>
      <c r="B11" s="159"/>
      <c r="C11" s="169"/>
      <c r="D11" s="159"/>
      <c r="E11" s="159"/>
      <c r="F11" s="169"/>
      <c r="G11" s="196"/>
      <c r="H11" s="197"/>
    </row>
    <row r="12" spans="1:8" ht="18.75" customHeight="1">
      <c r="A12" s="172" t="s">
        <v>5</v>
      </c>
      <c r="B12" s="172"/>
      <c r="C12" s="1" t="s">
        <v>6</v>
      </c>
      <c r="D12" s="172" t="s">
        <v>7</v>
      </c>
      <c r="E12" s="172"/>
      <c r="F12" s="1" t="s">
        <v>8</v>
      </c>
      <c r="G12" s="173" t="s">
        <v>9</v>
      </c>
      <c r="H12" s="174"/>
    </row>
    <row r="13" spans="1:8" ht="18.75" customHeight="1">
      <c r="A13" s="162" t="s">
        <v>107</v>
      </c>
      <c r="B13" s="162"/>
      <c r="C13" s="13"/>
      <c r="D13" s="164"/>
      <c r="E13" s="164"/>
      <c r="F13" s="10" t="s">
        <v>108</v>
      </c>
      <c r="G13" s="186">
        <f>G14</f>
        <v>49800</v>
      </c>
      <c r="H13" s="187"/>
    </row>
    <row r="14" spans="1:8" ht="18.75" customHeight="1">
      <c r="A14" s="164"/>
      <c r="B14" s="164"/>
      <c r="C14" s="9" t="s">
        <v>109</v>
      </c>
      <c r="D14" s="164"/>
      <c r="E14" s="164"/>
      <c r="F14" s="10" t="s">
        <v>110</v>
      </c>
      <c r="G14" s="186">
        <f>G15</f>
        <v>49800</v>
      </c>
      <c r="H14" s="187"/>
    </row>
    <row r="15" spans="1:8" ht="56.25" customHeight="1">
      <c r="A15" s="165"/>
      <c r="B15" s="165"/>
      <c r="C15" s="15"/>
      <c r="D15" s="163" t="s">
        <v>111</v>
      </c>
      <c r="E15" s="163"/>
      <c r="F15" s="12" t="s">
        <v>112</v>
      </c>
      <c r="G15" s="183">
        <v>49800</v>
      </c>
      <c r="H15" s="184"/>
    </row>
    <row r="16" spans="1:8" ht="34.5" customHeight="1">
      <c r="A16" s="162" t="s">
        <v>115</v>
      </c>
      <c r="B16" s="162"/>
      <c r="C16" s="13"/>
      <c r="D16" s="164"/>
      <c r="E16" s="164"/>
      <c r="F16" s="10" t="s">
        <v>116</v>
      </c>
      <c r="G16" s="186">
        <f>G17</f>
        <v>972</v>
      </c>
      <c r="H16" s="187"/>
    </row>
    <row r="17" spans="1:8" ht="34.5" customHeight="1">
      <c r="A17" s="164"/>
      <c r="B17" s="164"/>
      <c r="C17" s="9" t="s">
        <v>117</v>
      </c>
      <c r="D17" s="164"/>
      <c r="E17" s="164"/>
      <c r="F17" s="10" t="s">
        <v>118</v>
      </c>
      <c r="G17" s="186">
        <f>G18</f>
        <v>972</v>
      </c>
      <c r="H17" s="187"/>
    </row>
    <row r="18" spans="1:8" ht="51" customHeight="1">
      <c r="A18" s="165"/>
      <c r="B18" s="165"/>
      <c r="C18" s="15"/>
      <c r="D18" s="163" t="s">
        <v>111</v>
      </c>
      <c r="E18" s="163"/>
      <c r="F18" s="12" t="s">
        <v>112</v>
      </c>
      <c r="G18" s="183">
        <v>972</v>
      </c>
      <c r="H18" s="184"/>
    </row>
    <row r="19" spans="1:8" ht="18.75" customHeight="1">
      <c r="A19" s="162" t="s">
        <v>170</v>
      </c>
      <c r="B19" s="162"/>
      <c r="C19" s="13"/>
      <c r="D19" s="164"/>
      <c r="E19" s="164"/>
      <c r="F19" s="10" t="s">
        <v>171</v>
      </c>
      <c r="G19" s="186">
        <f>G20+G22</f>
        <v>1815000</v>
      </c>
      <c r="H19" s="187"/>
    </row>
    <row r="20" spans="1:8" ht="59.25" customHeight="1">
      <c r="A20" s="164"/>
      <c r="B20" s="164"/>
      <c r="C20" s="9" t="s">
        <v>172</v>
      </c>
      <c r="D20" s="164"/>
      <c r="E20" s="164"/>
      <c r="F20" s="10" t="s">
        <v>173</v>
      </c>
      <c r="G20" s="186">
        <f>G21</f>
        <v>1805000</v>
      </c>
      <c r="H20" s="187"/>
    </row>
    <row r="21" spans="1:8" ht="60" customHeight="1">
      <c r="A21" s="165"/>
      <c r="B21" s="165"/>
      <c r="C21" s="15"/>
      <c r="D21" s="163" t="s">
        <v>111</v>
      </c>
      <c r="E21" s="163"/>
      <c r="F21" s="12" t="s">
        <v>112</v>
      </c>
      <c r="G21" s="183">
        <v>1805000</v>
      </c>
      <c r="H21" s="184"/>
    </row>
    <row r="22" spans="1:8" ht="62.25" customHeight="1">
      <c r="A22" s="164"/>
      <c r="B22" s="164"/>
      <c r="C22" s="9" t="s">
        <v>174</v>
      </c>
      <c r="D22" s="164"/>
      <c r="E22" s="164"/>
      <c r="F22" s="10" t="s">
        <v>175</v>
      </c>
      <c r="G22" s="186">
        <f>G23</f>
        <v>10000</v>
      </c>
      <c r="H22" s="187"/>
    </row>
    <row r="23" spans="1:8" ht="51" customHeight="1">
      <c r="A23" s="165"/>
      <c r="B23" s="165"/>
      <c r="C23" s="15"/>
      <c r="D23" s="163" t="s">
        <v>111</v>
      </c>
      <c r="E23" s="163"/>
      <c r="F23" s="12" t="s">
        <v>112</v>
      </c>
      <c r="G23" s="183">
        <v>10000</v>
      </c>
      <c r="H23" s="184"/>
    </row>
    <row r="24" spans="1:8" ht="18.75" customHeight="1">
      <c r="A24" s="164" t="s">
        <v>12</v>
      </c>
      <c r="B24" s="164"/>
      <c r="C24" s="164"/>
      <c r="D24" s="164"/>
      <c r="E24" s="164"/>
      <c r="F24" s="164"/>
      <c r="G24" s="198">
        <f>G13+G16+G19</f>
        <v>1865772</v>
      </c>
      <c r="H24" s="199"/>
    </row>
    <row r="28" ht="12.75">
      <c r="B28" s="37" t="s">
        <v>292</v>
      </c>
    </row>
    <row r="30" spans="1:8" ht="12.75">
      <c r="A30" s="167" t="s">
        <v>0</v>
      </c>
      <c r="B30" s="157"/>
      <c r="C30" s="167" t="s">
        <v>1</v>
      </c>
      <c r="D30" s="167" t="s">
        <v>2</v>
      </c>
      <c r="E30" s="157"/>
      <c r="F30" s="167" t="s">
        <v>290</v>
      </c>
      <c r="G30" s="167" t="s">
        <v>4</v>
      </c>
      <c r="H30" s="157"/>
    </row>
    <row r="31" spans="1:8" ht="12.75" customHeight="1">
      <c r="A31" s="158"/>
      <c r="B31" s="158"/>
      <c r="C31" s="158"/>
      <c r="D31" s="158"/>
      <c r="E31" s="158"/>
      <c r="F31" s="158"/>
      <c r="G31" s="158"/>
      <c r="H31" s="158"/>
    </row>
    <row r="32" spans="1:8" ht="25.5" customHeight="1">
      <c r="A32" s="159"/>
      <c r="B32" s="159"/>
      <c r="C32" s="159"/>
      <c r="D32" s="159"/>
      <c r="E32" s="159"/>
      <c r="F32" s="159"/>
      <c r="G32" s="159"/>
      <c r="H32" s="159"/>
    </row>
    <row r="33" spans="1:8" ht="12.75" customHeight="1">
      <c r="A33" s="185" t="s">
        <v>5</v>
      </c>
      <c r="B33" s="185"/>
      <c r="C33" s="6" t="s">
        <v>6</v>
      </c>
      <c r="D33" s="185" t="s">
        <v>7</v>
      </c>
      <c r="E33" s="185"/>
      <c r="F33" s="6" t="s">
        <v>8</v>
      </c>
      <c r="G33" s="173" t="s">
        <v>9</v>
      </c>
      <c r="H33" s="174"/>
    </row>
    <row r="34" spans="1:8" ht="18" customHeight="1">
      <c r="A34" s="162" t="s">
        <v>107</v>
      </c>
      <c r="B34" s="162"/>
      <c r="C34" s="9"/>
      <c r="D34" s="179"/>
      <c r="E34" s="180"/>
      <c r="F34" s="177" t="s">
        <v>108</v>
      </c>
      <c r="G34" s="178"/>
      <c r="H34" s="23">
        <f>H35</f>
        <v>49800</v>
      </c>
    </row>
    <row r="35" spans="1:8" ht="18" customHeight="1">
      <c r="A35" s="162"/>
      <c r="B35" s="162"/>
      <c r="C35" s="9" t="s">
        <v>109</v>
      </c>
      <c r="D35" s="179"/>
      <c r="E35" s="180"/>
      <c r="F35" s="177" t="s">
        <v>110</v>
      </c>
      <c r="G35" s="178"/>
      <c r="H35" s="23">
        <f>SUM(H36:H40)</f>
        <v>49800</v>
      </c>
    </row>
    <row r="36" spans="1:8" ht="18" customHeight="1">
      <c r="A36" s="163"/>
      <c r="B36" s="163"/>
      <c r="C36" s="11"/>
      <c r="D36" s="163" t="s">
        <v>25</v>
      </c>
      <c r="E36" s="163"/>
      <c r="F36" s="188" t="s">
        <v>26</v>
      </c>
      <c r="G36" s="189"/>
      <c r="H36" s="19">
        <v>39983</v>
      </c>
    </row>
    <row r="37" spans="1:8" ht="18" customHeight="1">
      <c r="A37" s="163"/>
      <c r="B37" s="163"/>
      <c r="C37" s="11"/>
      <c r="D37" s="163" t="s">
        <v>29</v>
      </c>
      <c r="E37" s="163"/>
      <c r="F37" s="160" t="s">
        <v>30</v>
      </c>
      <c r="G37" s="161"/>
      <c r="H37" s="19">
        <v>6837</v>
      </c>
    </row>
    <row r="38" spans="1:8" ht="18" customHeight="1">
      <c r="A38" s="163"/>
      <c r="B38" s="163"/>
      <c r="C38" s="11"/>
      <c r="D38" s="163" t="s">
        <v>31</v>
      </c>
      <c r="E38" s="163"/>
      <c r="F38" s="160" t="s">
        <v>32</v>
      </c>
      <c r="G38" s="161"/>
      <c r="H38" s="19">
        <v>980</v>
      </c>
    </row>
    <row r="39" spans="1:8" ht="18" customHeight="1">
      <c r="A39" s="163"/>
      <c r="B39" s="163"/>
      <c r="C39" s="11"/>
      <c r="D39" s="163" t="s">
        <v>33</v>
      </c>
      <c r="E39" s="163"/>
      <c r="F39" s="160" t="s">
        <v>34</v>
      </c>
      <c r="G39" s="161"/>
      <c r="H39" s="19">
        <v>1000</v>
      </c>
    </row>
    <row r="40" spans="1:8" ht="18" customHeight="1">
      <c r="A40" s="163"/>
      <c r="B40" s="163"/>
      <c r="C40" s="11"/>
      <c r="D40" s="163" t="s">
        <v>33</v>
      </c>
      <c r="E40" s="163"/>
      <c r="F40" s="181" t="s">
        <v>40</v>
      </c>
      <c r="G40" s="182"/>
      <c r="H40" s="19">
        <v>1000</v>
      </c>
    </row>
    <row r="41" spans="1:8" ht="42" customHeight="1">
      <c r="A41" s="162" t="s">
        <v>115</v>
      </c>
      <c r="B41" s="162"/>
      <c r="C41" s="9"/>
      <c r="D41" s="162"/>
      <c r="E41" s="162"/>
      <c r="F41" s="177" t="s">
        <v>116</v>
      </c>
      <c r="G41" s="178"/>
      <c r="H41" s="23">
        <f>H42</f>
        <v>972</v>
      </c>
    </row>
    <row r="42" spans="1:8" ht="40.5" customHeight="1">
      <c r="A42" s="162"/>
      <c r="B42" s="162"/>
      <c r="C42" s="9" t="s">
        <v>117</v>
      </c>
      <c r="D42" s="162"/>
      <c r="E42" s="162"/>
      <c r="F42" s="177" t="s">
        <v>118</v>
      </c>
      <c r="G42" s="178"/>
      <c r="H42" s="23">
        <f>SUM(H43:H45)</f>
        <v>972</v>
      </c>
    </row>
    <row r="43" spans="1:8" ht="18" customHeight="1">
      <c r="A43" s="163"/>
      <c r="B43" s="163"/>
      <c r="C43" s="11"/>
      <c r="D43" s="163" t="s">
        <v>25</v>
      </c>
      <c r="E43" s="163"/>
      <c r="F43" s="188" t="s">
        <v>26</v>
      </c>
      <c r="G43" s="189"/>
      <c r="H43" s="19">
        <v>825</v>
      </c>
    </row>
    <row r="44" spans="1:8" ht="18" customHeight="1">
      <c r="A44" s="163"/>
      <c r="B44" s="163"/>
      <c r="C44" s="11"/>
      <c r="D44" s="163" t="s">
        <v>29</v>
      </c>
      <c r="E44" s="163"/>
      <c r="F44" s="160" t="s">
        <v>30</v>
      </c>
      <c r="G44" s="161"/>
      <c r="H44" s="19">
        <v>125</v>
      </c>
    </row>
    <row r="45" spans="1:8" ht="18" customHeight="1">
      <c r="A45" s="163"/>
      <c r="B45" s="163"/>
      <c r="C45" s="11"/>
      <c r="D45" s="163" t="s">
        <v>31</v>
      </c>
      <c r="E45" s="163"/>
      <c r="F45" s="181" t="s">
        <v>32</v>
      </c>
      <c r="G45" s="182"/>
      <c r="H45" s="19">
        <v>22</v>
      </c>
    </row>
    <row r="46" spans="1:8" ht="18" customHeight="1">
      <c r="A46" s="162" t="s">
        <v>170</v>
      </c>
      <c r="B46" s="162"/>
      <c r="C46" s="9"/>
      <c r="D46" s="162"/>
      <c r="E46" s="162"/>
      <c r="F46" s="177" t="s">
        <v>171</v>
      </c>
      <c r="G46" s="178"/>
      <c r="H46" s="23">
        <f>H47+H59</f>
        <v>1815000</v>
      </c>
    </row>
    <row r="47" spans="1:8" ht="47.25" customHeight="1">
      <c r="A47" s="9"/>
      <c r="B47" s="9"/>
      <c r="C47" s="9" t="s">
        <v>172</v>
      </c>
      <c r="D47" s="162"/>
      <c r="E47" s="162"/>
      <c r="F47" s="177" t="s">
        <v>173</v>
      </c>
      <c r="G47" s="178"/>
      <c r="H47" s="50">
        <f>SUM(H48:H58)</f>
        <v>1805000</v>
      </c>
    </row>
    <row r="48" spans="1:8" ht="18" customHeight="1">
      <c r="A48" s="27"/>
      <c r="B48" s="27"/>
      <c r="C48" s="11"/>
      <c r="D48" s="163" t="s">
        <v>246</v>
      </c>
      <c r="E48" s="163"/>
      <c r="F48" s="188" t="s">
        <v>247</v>
      </c>
      <c r="G48" s="189"/>
      <c r="H48" s="49">
        <v>1700850</v>
      </c>
    </row>
    <row r="49" spans="1:8" ht="18" customHeight="1">
      <c r="A49" s="27"/>
      <c r="B49" s="27"/>
      <c r="C49" s="11"/>
      <c r="D49" s="163" t="s">
        <v>25</v>
      </c>
      <c r="E49" s="163"/>
      <c r="F49" s="160" t="s">
        <v>26</v>
      </c>
      <c r="G49" s="161"/>
      <c r="H49" s="49">
        <v>40000</v>
      </c>
    </row>
    <row r="50" spans="1:8" ht="18" customHeight="1">
      <c r="A50" s="27"/>
      <c r="B50" s="27"/>
      <c r="C50" s="11"/>
      <c r="D50" s="163" t="s">
        <v>27</v>
      </c>
      <c r="E50" s="163"/>
      <c r="F50" s="160" t="s">
        <v>28</v>
      </c>
      <c r="G50" s="161"/>
      <c r="H50" s="49">
        <v>2500</v>
      </c>
    </row>
    <row r="51" spans="1:8" ht="18" customHeight="1">
      <c r="A51" s="27"/>
      <c r="B51" s="27"/>
      <c r="C51" s="11"/>
      <c r="D51" s="163" t="s">
        <v>29</v>
      </c>
      <c r="E51" s="163"/>
      <c r="F51" s="160" t="s">
        <v>30</v>
      </c>
      <c r="G51" s="161"/>
      <c r="H51" s="49">
        <v>57320</v>
      </c>
    </row>
    <row r="52" spans="1:8" ht="18" customHeight="1">
      <c r="A52" s="27"/>
      <c r="B52" s="27"/>
      <c r="C52" s="11"/>
      <c r="D52" s="163" t="s">
        <v>31</v>
      </c>
      <c r="E52" s="163"/>
      <c r="F52" s="160" t="s">
        <v>32</v>
      </c>
      <c r="G52" s="161"/>
      <c r="H52" s="49">
        <v>1050</v>
      </c>
    </row>
    <row r="53" spans="1:8" ht="18" customHeight="1">
      <c r="A53" s="27"/>
      <c r="B53" s="27"/>
      <c r="C53" s="11"/>
      <c r="D53" s="163" t="s">
        <v>33</v>
      </c>
      <c r="E53" s="163"/>
      <c r="F53" s="160" t="s">
        <v>34</v>
      </c>
      <c r="G53" s="161"/>
      <c r="H53" s="49">
        <v>250</v>
      </c>
    </row>
    <row r="54" spans="1:8" ht="18" customHeight="1">
      <c r="A54" s="27"/>
      <c r="B54" s="27"/>
      <c r="C54" s="11"/>
      <c r="D54" s="163" t="s">
        <v>37</v>
      </c>
      <c r="E54" s="163"/>
      <c r="F54" s="160" t="s">
        <v>38</v>
      </c>
      <c r="G54" s="161"/>
      <c r="H54" s="49">
        <v>50</v>
      </c>
    </row>
    <row r="55" spans="1:8" ht="18" customHeight="1">
      <c r="A55" s="27"/>
      <c r="B55" s="27"/>
      <c r="C55" s="11"/>
      <c r="D55" s="163" t="s">
        <v>39</v>
      </c>
      <c r="E55" s="163"/>
      <c r="F55" s="160" t="s">
        <v>40</v>
      </c>
      <c r="G55" s="161"/>
      <c r="H55" s="49">
        <v>1700</v>
      </c>
    </row>
    <row r="56" spans="1:8" ht="24" customHeight="1">
      <c r="A56" s="27"/>
      <c r="B56" s="27"/>
      <c r="C56" s="11"/>
      <c r="D56" s="163" t="s">
        <v>54</v>
      </c>
      <c r="E56" s="163"/>
      <c r="F56" s="160" t="s">
        <v>324</v>
      </c>
      <c r="G56" s="161"/>
      <c r="H56" s="49">
        <v>280</v>
      </c>
    </row>
    <row r="57" spans="1:8" ht="18" customHeight="1">
      <c r="A57" s="27"/>
      <c r="B57" s="27"/>
      <c r="C57" s="11"/>
      <c r="D57" s="163" t="s">
        <v>41</v>
      </c>
      <c r="E57" s="163"/>
      <c r="F57" s="160" t="s">
        <v>42</v>
      </c>
      <c r="G57" s="161"/>
      <c r="H57" s="49">
        <v>500</v>
      </c>
    </row>
    <row r="58" spans="1:8" ht="24.75" customHeight="1">
      <c r="A58" s="27"/>
      <c r="B58" s="27"/>
      <c r="C58" s="11"/>
      <c r="D58" s="163" t="s">
        <v>349</v>
      </c>
      <c r="E58" s="163"/>
      <c r="F58" s="181" t="s">
        <v>323</v>
      </c>
      <c r="G58" s="182"/>
      <c r="H58" s="49">
        <v>500</v>
      </c>
    </row>
    <row r="59" spans="1:8" ht="56.25" customHeight="1">
      <c r="A59" s="9"/>
      <c r="B59" s="9"/>
      <c r="C59" s="9" t="s">
        <v>174</v>
      </c>
      <c r="D59" s="162"/>
      <c r="E59" s="162"/>
      <c r="F59" s="177" t="s">
        <v>175</v>
      </c>
      <c r="G59" s="178"/>
      <c r="H59" s="23">
        <f>H60</f>
        <v>10000</v>
      </c>
    </row>
    <row r="60" spans="1:8" ht="18" customHeight="1">
      <c r="A60" s="27"/>
      <c r="B60" s="27"/>
      <c r="C60" s="11"/>
      <c r="D60" s="163" t="s">
        <v>288</v>
      </c>
      <c r="E60" s="163"/>
      <c r="F60" s="175" t="s">
        <v>289</v>
      </c>
      <c r="G60" s="176"/>
      <c r="H60" s="19">
        <v>10000</v>
      </c>
    </row>
    <row r="61" spans="1:8" ht="23.25" customHeight="1">
      <c r="A61" s="164" t="s">
        <v>58</v>
      </c>
      <c r="B61" s="164"/>
      <c r="C61" s="164"/>
      <c r="D61" s="164"/>
      <c r="E61" s="164"/>
      <c r="F61" s="164"/>
      <c r="G61" s="164"/>
      <c r="H61" s="21">
        <f>H46+H34+H41</f>
        <v>1865772</v>
      </c>
    </row>
  </sheetData>
  <mergeCells count="123">
    <mergeCell ref="G22:H22"/>
    <mergeCell ref="F45:G45"/>
    <mergeCell ref="F44:G44"/>
    <mergeCell ref="F43:G43"/>
    <mergeCell ref="F38:G38"/>
    <mergeCell ref="F37:G37"/>
    <mergeCell ref="F36:G36"/>
    <mergeCell ref="G23:H23"/>
    <mergeCell ref="G24:H24"/>
    <mergeCell ref="G2:H2"/>
    <mergeCell ref="G21:H21"/>
    <mergeCell ref="G20:H20"/>
    <mergeCell ref="G19:H19"/>
    <mergeCell ref="B4:O5"/>
    <mergeCell ref="A13:B13"/>
    <mergeCell ref="D13:E13"/>
    <mergeCell ref="G13:H13"/>
    <mergeCell ref="G9:H11"/>
    <mergeCell ref="A12:B12"/>
    <mergeCell ref="A14:B14"/>
    <mergeCell ref="D14:E14"/>
    <mergeCell ref="A15:B15"/>
    <mergeCell ref="F55:G55"/>
    <mergeCell ref="F54:G54"/>
    <mergeCell ref="F53:G53"/>
    <mergeCell ref="F46:G46"/>
    <mergeCell ref="F49:G49"/>
    <mergeCell ref="F48:G48"/>
    <mergeCell ref="F47:G47"/>
    <mergeCell ref="G14:H14"/>
    <mergeCell ref="G18:H18"/>
    <mergeCell ref="G17:H17"/>
    <mergeCell ref="G16:H16"/>
    <mergeCell ref="F34:G34"/>
    <mergeCell ref="A34:B34"/>
    <mergeCell ref="D34:E34"/>
    <mergeCell ref="G15:H15"/>
    <mergeCell ref="A33:B33"/>
    <mergeCell ref="D33:E33"/>
    <mergeCell ref="G33:H33"/>
    <mergeCell ref="A30:B32"/>
    <mergeCell ref="C30:C32"/>
    <mergeCell ref="D30:E32"/>
    <mergeCell ref="F42:G42"/>
    <mergeCell ref="F41:G41"/>
    <mergeCell ref="F40:G40"/>
    <mergeCell ref="F39:G39"/>
    <mergeCell ref="A40:B40"/>
    <mergeCell ref="D40:E40"/>
    <mergeCell ref="F35:G35"/>
    <mergeCell ref="F56:G56"/>
    <mergeCell ref="A41:B41"/>
    <mergeCell ref="A37:B37"/>
    <mergeCell ref="D37:E37"/>
    <mergeCell ref="A38:B38"/>
    <mergeCell ref="D38:E38"/>
    <mergeCell ref="A39:B39"/>
    <mergeCell ref="F30:F32"/>
    <mergeCell ref="F50:G50"/>
    <mergeCell ref="F51:G51"/>
    <mergeCell ref="D54:E54"/>
    <mergeCell ref="F52:G52"/>
    <mergeCell ref="D48:E48"/>
    <mergeCell ref="G30:H32"/>
    <mergeCell ref="D39:E39"/>
    <mergeCell ref="D35:E35"/>
    <mergeCell ref="D41:E41"/>
    <mergeCell ref="A61:G61"/>
    <mergeCell ref="D57:E57"/>
    <mergeCell ref="F57:G57"/>
    <mergeCell ref="F60:G60"/>
    <mergeCell ref="F59:G59"/>
    <mergeCell ref="D58:E58"/>
    <mergeCell ref="F58:G58"/>
    <mergeCell ref="D12:E12"/>
    <mergeCell ref="G12:H12"/>
    <mergeCell ref="A9:B11"/>
    <mergeCell ref="C9:C11"/>
    <mergeCell ref="D9:E11"/>
    <mergeCell ref="D15:E15"/>
    <mergeCell ref="A19:B19"/>
    <mergeCell ref="D19:E19"/>
    <mergeCell ref="A16:B16"/>
    <mergeCell ref="D16:E16"/>
    <mergeCell ref="A17:B17"/>
    <mergeCell ref="D17:E17"/>
    <mergeCell ref="A18:B18"/>
    <mergeCell ref="D18:E18"/>
    <mergeCell ref="D23:E23"/>
    <mergeCell ref="D60:E60"/>
    <mergeCell ref="D55:E55"/>
    <mergeCell ref="D56:E56"/>
    <mergeCell ref="D59:E59"/>
    <mergeCell ref="A24:F24"/>
    <mergeCell ref="A36:B36"/>
    <mergeCell ref="D36:E36"/>
    <mergeCell ref="A35:B35"/>
    <mergeCell ref="D50:E50"/>
    <mergeCell ref="A22:B22"/>
    <mergeCell ref="D22:E22"/>
    <mergeCell ref="A23:B23"/>
    <mergeCell ref="F1:G1"/>
    <mergeCell ref="F9:F11"/>
    <mergeCell ref="B7:F7"/>
    <mergeCell ref="A20:B20"/>
    <mergeCell ref="D20:E20"/>
    <mergeCell ref="A21:B21"/>
    <mergeCell ref="D21:E21"/>
    <mergeCell ref="A43:B43"/>
    <mergeCell ref="D43:E43"/>
    <mergeCell ref="A42:B42"/>
    <mergeCell ref="D42:E42"/>
    <mergeCell ref="A44:B44"/>
    <mergeCell ref="D44:E44"/>
    <mergeCell ref="A45:B45"/>
    <mergeCell ref="D45:E45"/>
    <mergeCell ref="A46:B46"/>
    <mergeCell ref="D46:E46"/>
    <mergeCell ref="D47:E47"/>
    <mergeCell ref="D53:E53"/>
    <mergeCell ref="D52:E52"/>
    <mergeCell ref="D51:E51"/>
    <mergeCell ref="D49:E4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8" r:id="rId2"/>
  <rowBreaks count="1" manualBreakCount="1">
    <brk id="2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15"/>
  <sheetViews>
    <sheetView tabSelected="1" view="pageBreakPreview" zoomScaleNormal="75" zoomScaleSheetLayoutView="100" workbookViewId="0" topLeftCell="E385">
      <selection activeCell="E9" sqref="E9"/>
    </sheetView>
  </sheetViews>
  <sheetFormatPr defaultColWidth="9.140625" defaultRowHeight="12.75"/>
  <cols>
    <col min="1" max="1" width="7.28125" style="0" customWidth="1"/>
    <col min="2" max="2" width="9.57421875" style="0" customWidth="1"/>
    <col min="4" max="4" width="7.7109375" style="0" customWidth="1"/>
    <col min="5" max="5" width="52.7109375" style="0" customWidth="1"/>
    <col min="6" max="6" width="11.8515625" style="144" customWidth="1"/>
    <col min="7" max="7" width="12.00390625" style="0" customWidth="1"/>
    <col min="8" max="8" width="11.8515625" style="0" customWidth="1"/>
    <col min="9" max="9" width="13.57421875" style="0" customWidth="1"/>
    <col min="10" max="10" width="12.7109375" style="0" customWidth="1"/>
    <col min="11" max="11" width="11.7109375" style="0" bestFit="1" customWidth="1"/>
    <col min="13" max="13" width="6.7109375" style="0" customWidth="1"/>
    <col min="14" max="14" width="5.8515625" style="0" customWidth="1"/>
  </cols>
  <sheetData>
    <row r="2" spans="8:10" ht="41.25" customHeight="1">
      <c r="H2" s="4"/>
      <c r="I2" s="190" t="s">
        <v>384</v>
      </c>
      <c r="J2" s="190"/>
    </row>
    <row r="3" spans="2:11" ht="23.25">
      <c r="B3" s="217" t="s">
        <v>361</v>
      </c>
      <c r="C3" s="217"/>
      <c r="D3" s="217"/>
      <c r="E3" s="217"/>
      <c r="F3" s="217"/>
      <c r="G3" s="217"/>
      <c r="H3" s="217"/>
      <c r="I3" s="217"/>
      <c r="J3" s="217"/>
      <c r="K3" s="51"/>
    </row>
    <row r="4" spans="2:11" ht="30.75" customHeight="1">
      <c r="B4" s="217"/>
      <c r="C4" s="217"/>
      <c r="D4" s="217"/>
      <c r="E4" s="217"/>
      <c r="F4" s="217"/>
      <c r="G4" s="217"/>
      <c r="H4" s="217"/>
      <c r="I4" s="217"/>
      <c r="J4" s="217"/>
      <c r="K4" s="51"/>
    </row>
    <row r="8" spans="2:5" ht="20.25">
      <c r="B8" s="14" t="s">
        <v>18</v>
      </c>
      <c r="C8" s="5"/>
      <c r="D8" s="5"/>
      <c r="E8" s="5"/>
    </row>
    <row r="11" spans="2:11" ht="16.5" customHeight="1">
      <c r="B11" s="203" t="s">
        <v>0</v>
      </c>
      <c r="C11" s="203" t="s">
        <v>1</v>
      </c>
      <c r="D11" s="203" t="s">
        <v>2</v>
      </c>
      <c r="E11" s="203" t="s">
        <v>3</v>
      </c>
      <c r="F11" s="204" t="s">
        <v>294</v>
      </c>
      <c r="G11" s="200" t="s">
        <v>319</v>
      </c>
      <c r="H11" s="201"/>
      <c r="I11" s="201"/>
      <c r="J11" s="202"/>
      <c r="K11" s="209" t="s">
        <v>318</v>
      </c>
    </row>
    <row r="12" spans="2:11" ht="11.25" customHeight="1">
      <c r="B12" s="158"/>
      <c r="C12" s="158"/>
      <c r="D12" s="158"/>
      <c r="E12" s="158"/>
      <c r="F12" s="205"/>
      <c r="G12" s="52"/>
      <c r="H12" s="53"/>
      <c r="I12" s="53"/>
      <c r="J12" s="53"/>
      <c r="K12" s="210"/>
    </row>
    <row r="13" spans="2:11" ht="92.25" customHeight="1">
      <c r="B13" s="159"/>
      <c r="C13" s="159"/>
      <c r="D13" s="159"/>
      <c r="E13" s="159"/>
      <c r="F13" s="206"/>
      <c r="G13" s="2" t="s">
        <v>13</v>
      </c>
      <c r="H13" s="2" t="s">
        <v>14</v>
      </c>
      <c r="I13" s="2" t="s">
        <v>15</v>
      </c>
      <c r="J13" s="3" t="s">
        <v>16</v>
      </c>
      <c r="K13" s="211"/>
    </row>
    <row r="14" spans="2:11" ht="12.75">
      <c r="B14" s="54" t="s">
        <v>5</v>
      </c>
      <c r="C14" s="54" t="s">
        <v>6</v>
      </c>
      <c r="D14" s="54" t="s">
        <v>7</v>
      </c>
      <c r="E14" s="54" t="s">
        <v>8</v>
      </c>
      <c r="F14" s="145"/>
      <c r="G14" s="7">
        <v>6</v>
      </c>
      <c r="H14" s="7">
        <v>7</v>
      </c>
      <c r="I14" s="7">
        <v>8</v>
      </c>
      <c r="J14" s="8">
        <v>9</v>
      </c>
      <c r="K14" s="7">
        <v>6</v>
      </c>
    </row>
    <row r="15" spans="2:11" s="144" customFormat="1" ht="12.75">
      <c r="B15" s="55" t="s">
        <v>65</v>
      </c>
      <c r="C15" s="56"/>
      <c r="D15" s="56"/>
      <c r="E15" s="57" t="s">
        <v>66</v>
      </c>
      <c r="F15" s="58">
        <f aca="true" t="shared" si="0" ref="F15:F54">SUM(G15:K15)</f>
        <v>10000</v>
      </c>
      <c r="G15" s="40">
        <f>G16</f>
        <v>10000</v>
      </c>
      <c r="H15" s="40"/>
      <c r="I15" s="40"/>
      <c r="J15" s="40"/>
      <c r="K15" s="40">
        <f>K16</f>
        <v>0</v>
      </c>
    </row>
    <row r="16" spans="2:11" s="144" customFormat="1" ht="12.75">
      <c r="B16" s="56"/>
      <c r="C16" s="55" t="s">
        <v>67</v>
      </c>
      <c r="D16" s="56"/>
      <c r="E16" s="57" t="s">
        <v>68</v>
      </c>
      <c r="F16" s="58">
        <f t="shared" si="0"/>
        <v>10000</v>
      </c>
      <c r="G16" s="40">
        <f>SUM(G17)</f>
        <v>10000</v>
      </c>
      <c r="H16" s="40"/>
      <c r="I16" s="40"/>
      <c r="J16" s="40"/>
      <c r="K16" s="40">
        <f>SUM(K17)</f>
        <v>0</v>
      </c>
    </row>
    <row r="17" spans="2:11" ht="12.75">
      <c r="B17" s="59"/>
      <c r="C17" s="59"/>
      <c r="D17" s="60" t="s">
        <v>314</v>
      </c>
      <c r="E17" s="61" t="s">
        <v>362</v>
      </c>
      <c r="F17" s="58">
        <f t="shared" si="0"/>
        <v>10000</v>
      </c>
      <c r="G17" s="41">
        <v>10000</v>
      </c>
      <c r="H17" s="41"/>
      <c r="I17" s="41"/>
      <c r="J17" s="41"/>
      <c r="K17" s="41"/>
    </row>
    <row r="18" spans="2:11" s="144" customFormat="1" ht="12.75">
      <c r="B18" s="55" t="s">
        <v>75</v>
      </c>
      <c r="C18" s="56"/>
      <c r="D18" s="56"/>
      <c r="E18" s="57" t="s">
        <v>76</v>
      </c>
      <c r="F18" s="65">
        <f t="shared" si="0"/>
        <v>10950</v>
      </c>
      <c r="G18" s="40">
        <f>G19</f>
        <v>10950</v>
      </c>
      <c r="H18" s="40"/>
      <c r="I18" s="40"/>
      <c r="J18" s="40"/>
      <c r="K18" s="40">
        <f>K19</f>
        <v>0</v>
      </c>
    </row>
    <row r="19" spans="2:11" s="144" customFormat="1" ht="12.75">
      <c r="B19" s="56"/>
      <c r="C19" s="55" t="s">
        <v>77</v>
      </c>
      <c r="D19" s="56"/>
      <c r="E19" s="57" t="s">
        <v>78</v>
      </c>
      <c r="F19" s="58">
        <f t="shared" si="0"/>
        <v>10950</v>
      </c>
      <c r="G19" s="40">
        <f>G20</f>
        <v>10950</v>
      </c>
      <c r="H19" s="40"/>
      <c r="I19" s="40"/>
      <c r="J19" s="40"/>
      <c r="K19" s="40">
        <f>K20</f>
        <v>0</v>
      </c>
    </row>
    <row r="20" spans="2:11" ht="36">
      <c r="B20" s="59"/>
      <c r="C20" s="59"/>
      <c r="D20" s="60" t="s">
        <v>79</v>
      </c>
      <c r="E20" s="61" t="s">
        <v>80</v>
      </c>
      <c r="F20" s="58">
        <f t="shared" si="0"/>
        <v>10950</v>
      </c>
      <c r="G20" s="41">
        <v>10950</v>
      </c>
      <c r="H20" s="41"/>
      <c r="I20" s="41"/>
      <c r="J20" s="41"/>
      <c r="K20" s="41"/>
    </row>
    <row r="21" spans="2:11" s="144" customFormat="1" ht="12.75">
      <c r="B21" s="55" t="s">
        <v>83</v>
      </c>
      <c r="C21" s="56"/>
      <c r="D21" s="56"/>
      <c r="E21" s="57" t="s">
        <v>84</v>
      </c>
      <c r="F21" s="58">
        <f t="shared" si="0"/>
        <v>50000</v>
      </c>
      <c r="G21" s="40">
        <f>G22</f>
        <v>0</v>
      </c>
      <c r="H21" s="40"/>
      <c r="I21" s="40"/>
      <c r="J21" s="40"/>
      <c r="K21" s="40">
        <f>K22</f>
        <v>50000</v>
      </c>
    </row>
    <row r="22" spans="2:11" s="144" customFormat="1" ht="12.75">
      <c r="B22" s="56"/>
      <c r="C22" s="55" t="s">
        <v>85</v>
      </c>
      <c r="D22" s="56"/>
      <c r="E22" s="57" t="s">
        <v>68</v>
      </c>
      <c r="F22" s="62">
        <f t="shared" si="0"/>
        <v>50000</v>
      </c>
      <c r="G22" s="40">
        <f>G23</f>
        <v>0</v>
      </c>
      <c r="H22" s="40"/>
      <c r="I22" s="40"/>
      <c r="J22" s="40"/>
      <c r="K22" s="40">
        <f>K23</f>
        <v>50000</v>
      </c>
    </row>
    <row r="23" spans="2:11" ht="48">
      <c r="B23" s="59"/>
      <c r="C23" s="59"/>
      <c r="D23" s="60" t="s">
        <v>363</v>
      </c>
      <c r="E23" s="63" t="s">
        <v>302</v>
      </c>
      <c r="F23" s="64">
        <f t="shared" si="0"/>
        <v>50000</v>
      </c>
      <c r="G23" s="42"/>
      <c r="H23" s="41"/>
      <c r="I23" s="41"/>
      <c r="J23" s="41"/>
      <c r="K23" s="42">
        <v>50000</v>
      </c>
    </row>
    <row r="24" spans="2:11" s="144" customFormat="1" ht="12.75">
      <c r="B24" s="55" t="s">
        <v>86</v>
      </c>
      <c r="C24" s="56"/>
      <c r="D24" s="56"/>
      <c r="E24" s="57" t="s">
        <v>87</v>
      </c>
      <c r="F24" s="65">
        <f t="shared" si="0"/>
        <v>1123500</v>
      </c>
      <c r="G24" s="40">
        <f>G25+G32</f>
        <v>382500</v>
      </c>
      <c r="H24" s="40"/>
      <c r="I24" s="40"/>
      <c r="J24" s="40"/>
      <c r="K24" s="40">
        <f>K25+K32</f>
        <v>741000</v>
      </c>
    </row>
    <row r="25" spans="2:11" s="144" customFormat="1" ht="12.75">
      <c r="B25" s="56"/>
      <c r="C25" s="55" t="s">
        <v>88</v>
      </c>
      <c r="D25" s="56"/>
      <c r="E25" s="57" t="s">
        <v>89</v>
      </c>
      <c r="F25" s="58">
        <f t="shared" si="0"/>
        <v>1082500</v>
      </c>
      <c r="G25" s="40">
        <f>SUM(G26:G31)</f>
        <v>382500</v>
      </c>
      <c r="H25" s="40"/>
      <c r="I25" s="40"/>
      <c r="J25" s="40"/>
      <c r="K25" s="40">
        <f>SUM(K26:K31)</f>
        <v>700000</v>
      </c>
    </row>
    <row r="26" spans="2:11" ht="24">
      <c r="B26" s="59"/>
      <c r="C26" s="59"/>
      <c r="D26" s="60" t="s">
        <v>90</v>
      </c>
      <c r="E26" s="66" t="s">
        <v>91</v>
      </c>
      <c r="F26" s="67">
        <f t="shared" si="0"/>
        <v>15000</v>
      </c>
      <c r="G26" s="42">
        <v>15000</v>
      </c>
      <c r="H26" s="41"/>
      <c r="I26" s="41"/>
      <c r="J26" s="41"/>
      <c r="K26" s="42"/>
    </row>
    <row r="27" spans="2:11" ht="12.75">
      <c r="B27" s="59"/>
      <c r="C27" s="59"/>
      <c r="D27" s="60" t="s">
        <v>92</v>
      </c>
      <c r="E27" s="66" t="s">
        <v>93</v>
      </c>
      <c r="F27" s="68">
        <f t="shared" si="0"/>
        <v>500</v>
      </c>
      <c r="G27" s="42">
        <v>500</v>
      </c>
      <c r="H27" s="41"/>
      <c r="I27" s="41"/>
      <c r="J27" s="41"/>
      <c r="K27" s="42"/>
    </row>
    <row r="28" spans="2:11" ht="48">
      <c r="B28" s="59"/>
      <c r="C28" s="59"/>
      <c r="D28" s="60" t="s">
        <v>69</v>
      </c>
      <c r="E28" s="66" t="s">
        <v>70</v>
      </c>
      <c r="F28" s="68">
        <f t="shared" si="0"/>
        <v>350000</v>
      </c>
      <c r="G28" s="42">
        <v>350000</v>
      </c>
      <c r="H28" s="41"/>
      <c r="I28" s="41"/>
      <c r="J28" s="41"/>
      <c r="K28" s="42"/>
    </row>
    <row r="29" spans="2:11" ht="24">
      <c r="B29" s="59"/>
      <c r="C29" s="59"/>
      <c r="D29" s="60" t="s">
        <v>94</v>
      </c>
      <c r="E29" s="66" t="s">
        <v>95</v>
      </c>
      <c r="F29" s="68">
        <f t="shared" si="0"/>
        <v>700000</v>
      </c>
      <c r="G29" s="42"/>
      <c r="H29" s="41"/>
      <c r="I29" s="41"/>
      <c r="J29" s="41"/>
      <c r="K29" s="42">
        <v>700000</v>
      </c>
    </row>
    <row r="30" spans="2:11" ht="12.75">
      <c r="B30" s="59"/>
      <c r="C30" s="59"/>
      <c r="D30" s="60" t="s">
        <v>98</v>
      </c>
      <c r="E30" s="66" t="s">
        <v>99</v>
      </c>
      <c r="F30" s="68">
        <f>SUM(G30:K30)</f>
        <v>15000</v>
      </c>
      <c r="G30" s="42">
        <v>15000</v>
      </c>
      <c r="H30" s="41"/>
      <c r="I30" s="41"/>
      <c r="J30" s="41"/>
      <c r="K30" s="42"/>
    </row>
    <row r="31" spans="2:11" ht="12.75">
      <c r="B31" s="59"/>
      <c r="C31" s="59"/>
      <c r="D31" s="60" t="s">
        <v>314</v>
      </c>
      <c r="E31" s="66" t="s">
        <v>315</v>
      </c>
      <c r="F31" s="68">
        <f t="shared" si="0"/>
        <v>2000</v>
      </c>
      <c r="G31" s="42">
        <v>2000</v>
      </c>
      <c r="H31" s="41"/>
      <c r="I31" s="41"/>
      <c r="J31" s="41"/>
      <c r="K31" s="42"/>
    </row>
    <row r="32" spans="2:11" s="144" customFormat="1" ht="12.75">
      <c r="B32" s="56"/>
      <c r="C32" s="55" t="s">
        <v>100</v>
      </c>
      <c r="D32" s="56"/>
      <c r="E32" s="69" t="s">
        <v>68</v>
      </c>
      <c r="F32" s="64">
        <f t="shared" si="0"/>
        <v>41000</v>
      </c>
      <c r="G32" s="148">
        <f>G33</f>
        <v>0</v>
      </c>
      <c r="H32" s="40"/>
      <c r="I32" s="40"/>
      <c r="J32" s="40"/>
      <c r="K32" s="148">
        <f>K33</f>
        <v>41000</v>
      </c>
    </row>
    <row r="33" spans="2:11" ht="48">
      <c r="B33" s="59"/>
      <c r="C33" s="59"/>
      <c r="D33" s="60" t="s">
        <v>295</v>
      </c>
      <c r="E33" s="63" t="s">
        <v>302</v>
      </c>
      <c r="F33" s="64">
        <f t="shared" si="0"/>
        <v>41000</v>
      </c>
      <c r="G33" s="42"/>
      <c r="H33" s="41"/>
      <c r="I33" s="41"/>
      <c r="J33" s="41"/>
      <c r="K33" s="42">
        <v>41000</v>
      </c>
    </row>
    <row r="34" spans="2:11" s="144" customFormat="1" ht="12.75">
      <c r="B34" s="55" t="s">
        <v>101</v>
      </c>
      <c r="C34" s="56"/>
      <c r="D34" s="56"/>
      <c r="E34" s="57" t="s">
        <v>102</v>
      </c>
      <c r="F34" s="64">
        <f t="shared" si="0"/>
        <v>33500</v>
      </c>
      <c r="G34" s="40">
        <f>G35</f>
        <v>30000</v>
      </c>
      <c r="H34" s="40"/>
      <c r="I34" s="40">
        <v>3500</v>
      </c>
      <c r="J34" s="40"/>
      <c r="K34" s="40">
        <f>K35</f>
        <v>0</v>
      </c>
    </row>
    <row r="35" spans="2:11" s="144" customFormat="1" ht="12.75">
      <c r="B35" s="56"/>
      <c r="C35" s="55" t="s">
        <v>103</v>
      </c>
      <c r="D35" s="56"/>
      <c r="E35" s="57" t="s">
        <v>104</v>
      </c>
      <c r="F35" s="64">
        <f t="shared" si="0"/>
        <v>33500</v>
      </c>
      <c r="G35" s="40">
        <f>SUM(G36:G37)</f>
        <v>30000</v>
      </c>
      <c r="H35" s="40"/>
      <c r="I35" s="40">
        <v>3500</v>
      </c>
      <c r="J35" s="40"/>
      <c r="K35" s="40">
        <f>SUM(K36:K37)</f>
        <v>0</v>
      </c>
    </row>
    <row r="36" spans="2:11" ht="12.75">
      <c r="B36" s="59"/>
      <c r="C36" s="59"/>
      <c r="D36" s="60" t="s">
        <v>59</v>
      </c>
      <c r="E36" s="66" t="s">
        <v>60</v>
      </c>
      <c r="F36" s="67">
        <f t="shared" si="0"/>
        <v>30000</v>
      </c>
      <c r="G36" s="42">
        <v>30000</v>
      </c>
      <c r="H36" s="41"/>
      <c r="I36" s="41"/>
      <c r="J36" s="41"/>
      <c r="K36" s="42"/>
    </row>
    <row r="37" spans="2:11" ht="36">
      <c r="B37" s="59"/>
      <c r="C37" s="59"/>
      <c r="D37" s="60" t="s">
        <v>105</v>
      </c>
      <c r="E37" s="66" t="s">
        <v>106</v>
      </c>
      <c r="F37" s="70">
        <f t="shared" si="0"/>
        <v>3500</v>
      </c>
      <c r="G37" s="42"/>
      <c r="H37" s="41"/>
      <c r="I37" s="41">
        <v>3500</v>
      </c>
      <c r="J37" s="41"/>
      <c r="K37" s="42"/>
    </row>
    <row r="38" spans="2:11" s="144" customFormat="1" ht="12.75">
      <c r="B38" s="55" t="s">
        <v>107</v>
      </c>
      <c r="C38" s="56"/>
      <c r="D38" s="56"/>
      <c r="E38" s="57" t="s">
        <v>108</v>
      </c>
      <c r="F38" s="65">
        <f t="shared" si="0"/>
        <v>54700</v>
      </c>
      <c r="G38" s="40">
        <f>G39+G41+G43</f>
        <v>400</v>
      </c>
      <c r="H38" s="40">
        <f>H39+H41</f>
        <v>49800</v>
      </c>
      <c r="I38" s="40"/>
      <c r="J38" s="40">
        <f>J41</f>
        <v>4500</v>
      </c>
      <c r="K38" s="40">
        <f>K39+K41</f>
        <v>0</v>
      </c>
    </row>
    <row r="39" spans="2:11" s="144" customFormat="1" ht="12.75">
      <c r="B39" s="56"/>
      <c r="C39" s="55" t="s">
        <v>109</v>
      </c>
      <c r="D39" s="56"/>
      <c r="E39" s="57" t="s">
        <v>110</v>
      </c>
      <c r="F39" s="65">
        <f t="shared" si="0"/>
        <v>49800</v>
      </c>
      <c r="G39" s="40">
        <f>G40</f>
        <v>0</v>
      </c>
      <c r="H39" s="40">
        <f>H40</f>
        <v>49800</v>
      </c>
      <c r="I39" s="40"/>
      <c r="J39" s="40"/>
      <c r="K39" s="40">
        <f>K40</f>
        <v>0</v>
      </c>
    </row>
    <row r="40" spans="2:11" ht="36">
      <c r="B40" s="59"/>
      <c r="C40" s="59"/>
      <c r="D40" s="60" t="s">
        <v>111</v>
      </c>
      <c r="E40" s="61" t="s">
        <v>112</v>
      </c>
      <c r="F40" s="65">
        <f t="shared" si="0"/>
        <v>49800</v>
      </c>
      <c r="G40" s="41"/>
      <c r="H40" s="41">
        <v>49800</v>
      </c>
      <c r="I40" s="41"/>
      <c r="J40" s="41"/>
      <c r="K40" s="41"/>
    </row>
    <row r="41" spans="2:11" s="144" customFormat="1" ht="12" customHeight="1">
      <c r="B41" s="56"/>
      <c r="C41" s="55" t="s">
        <v>113</v>
      </c>
      <c r="D41" s="56"/>
      <c r="E41" s="57" t="s">
        <v>114</v>
      </c>
      <c r="F41" s="65">
        <f t="shared" si="0"/>
        <v>4500</v>
      </c>
      <c r="G41" s="40"/>
      <c r="H41" s="40"/>
      <c r="I41" s="40"/>
      <c r="J41" s="40">
        <f>J42</f>
        <v>4500</v>
      </c>
      <c r="K41" s="40"/>
    </row>
    <row r="42" spans="2:11" ht="36">
      <c r="B42" s="59"/>
      <c r="C42" s="59"/>
      <c r="D42" s="60" t="s">
        <v>79</v>
      </c>
      <c r="E42" s="61" t="s">
        <v>80</v>
      </c>
      <c r="F42" s="65">
        <f t="shared" si="0"/>
        <v>4500</v>
      </c>
      <c r="G42" s="41"/>
      <c r="H42" s="41"/>
      <c r="I42" s="41"/>
      <c r="J42" s="41">
        <v>4500</v>
      </c>
      <c r="K42" s="41"/>
    </row>
    <row r="43" spans="2:11" s="144" customFormat="1" ht="12" customHeight="1">
      <c r="B43" s="56"/>
      <c r="C43" s="55" t="s">
        <v>215</v>
      </c>
      <c r="D43" s="56"/>
      <c r="E43" s="57" t="s">
        <v>114</v>
      </c>
      <c r="F43" s="65">
        <f t="shared" si="0"/>
        <v>400</v>
      </c>
      <c r="G43" s="40">
        <f>G44</f>
        <v>400</v>
      </c>
      <c r="H43" s="40"/>
      <c r="I43" s="40"/>
      <c r="J43" s="40">
        <f>J44</f>
        <v>0</v>
      </c>
      <c r="K43" s="40"/>
    </row>
    <row r="44" spans="2:11" ht="36">
      <c r="B44" s="59"/>
      <c r="C44" s="59"/>
      <c r="D44" s="60" t="s">
        <v>314</v>
      </c>
      <c r="E44" s="61" t="s">
        <v>80</v>
      </c>
      <c r="F44" s="65">
        <f t="shared" si="0"/>
        <v>400</v>
      </c>
      <c r="G44" s="41">
        <v>400</v>
      </c>
      <c r="H44" s="41"/>
      <c r="I44" s="41"/>
      <c r="J44" s="41"/>
      <c r="K44" s="41"/>
    </row>
    <row r="45" spans="2:11" s="144" customFormat="1" ht="24">
      <c r="B45" s="55" t="s">
        <v>115</v>
      </c>
      <c r="C45" s="56"/>
      <c r="D45" s="56"/>
      <c r="E45" s="57" t="s">
        <v>116</v>
      </c>
      <c r="F45" s="65">
        <f t="shared" si="0"/>
        <v>972</v>
      </c>
      <c r="G45" s="40"/>
      <c r="H45" s="40">
        <f>H46</f>
        <v>972</v>
      </c>
      <c r="I45" s="40"/>
      <c r="J45" s="40"/>
      <c r="K45" s="40"/>
    </row>
    <row r="46" spans="2:11" s="144" customFormat="1" ht="24">
      <c r="B46" s="56"/>
      <c r="C46" s="55" t="s">
        <v>117</v>
      </c>
      <c r="D46" s="56"/>
      <c r="E46" s="57" t="s">
        <v>118</v>
      </c>
      <c r="F46" s="65">
        <f t="shared" si="0"/>
        <v>972</v>
      </c>
      <c r="G46" s="40"/>
      <c r="H46" s="40">
        <f>H47</f>
        <v>972</v>
      </c>
      <c r="I46" s="40"/>
      <c r="J46" s="40"/>
      <c r="K46" s="40"/>
    </row>
    <row r="47" spans="2:11" ht="36">
      <c r="B47" s="59"/>
      <c r="C47" s="59"/>
      <c r="D47" s="60" t="s">
        <v>111</v>
      </c>
      <c r="E47" s="61" t="s">
        <v>112</v>
      </c>
      <c r="F47" s="65">
        <f t="shared" si="0"/>
        <v>972</v>
      </c>
      <c r="G47" s="41"/>
      <c r="H47" s="41">
        <v>972</v>
      </c>
      <c r="I47" s="41"/>
      <c r="J47" s="41"/>
      <c r="K47" s="41"/>
    </row>
    <row r="48" spans="2:11" s="144" customFormat="1" ht="36" hidden="1">
      <c r="B48" s="55" t="s">
        <v>224</v>
      </c>
      <c r="C48" s="56"/>
      <c r="D48" s="56"/>
      <c r="E48" s="57" t="s">
        <v>120</v>
      </c>
      <c r="F48" s="65">
        <f>SUM(G48:K48)</f>
        <v>0</v>
      </c>
      <c r="G48" s="40">
        <f>G49</f>
        <v>0</v>
      </c>
      <c r="H48" s="40"/>
      <c r="I48" s="40"/>
      <c r="J48" s="40"/>
      <c r="K48" s="40">
        <f>K49+K51+K57+K67+K72</f>
        <v>0</v>
      </c>
    </row>
    <row r="49" spans="2:11" s="144" customFormat="1" ht="12.75" hidden="1">
      <c r="B49" s="56"/>
      <c r="C49" s="55" t="s">
        <v>335</v>
      </c>
      <c r="D49" s="56"/>
      <c r="E49" s="57" t="s">
        <v>122</v>
      </c>
      <c r="F49" s="65">
        <f>SUM(G49:K49)</f>
        <v>0</v>
      </c>
      <c r="G49" s="40">
        <f>G50</f>
        <v>0</v>
      </c>
      <c r="H49" s="40"/>
      <c r="I49" s="40"/>
      <c r="J49" s="40"/>
      <c r="K49" s="40">
        <f>K50</f>
        <v>0</v>
      </c>
    </row>
    <row r="50" spans="2:11" ht="24" hidden="1">
      <c r="B50" s="59"/>
      <c r="C50" s="59"/>
      <c r="D50" s="60" t="s">
        <v>336</v>
      </c>
      <c r="E50" s="61" t="s">
        <v>124</v>
      </c>
      <c r="F50" s="65">
        <f>SUM(G50:K50)</f>
        <v>0</v>
      </c>
      <c r="G50" s="41"/>
      <c r="H50" s="41"/>
      <c r="I50" s="41"/>
      <c r="J50" s="41"/>
      <c r="K50" s="41"/>
    </row>
    <row r="51" spans="2:11" s="144" customFormat="1" ht="36">
      <c r="B51" s="55" t="s">
        <v>119</v>
      </c>
      <c r="C51" s="56"/>
      <c r="D51" s="56"/>
      <c r="E51" s="57" t="s">
        <v>120</v>
      </c>
      <c r="F51" s="65">
        <f t="shared" si="0"/>
        <v>6026174</v>
      </c>
      <c r="G51" s="40">
        <f>G52+G54+G60+G70+G75</f>
        <v>6026174</v>
      </c>
      <c r="H51" s="40"/>
      <c r="I51" s="40"/>
      <c r="J51" s="40"/>
      <c r="K51" s="40">
        <f>K52+K54+K60+K70+K75</f>
        <v>0</v>
      </c>
    </row>
    <row r="52" spans="2:11" s="144" customFormat="1" ht="12.75">
      <c r="B52" s="56"/>
      <c r="C52" s="55" t="s">
        <v>121</v>
      </c>
      <c r="D52" s="56"/>
      <c r="E52" s="57" t="s">
        <v>122</v>
      </c>
      <c r="F52" s="65">
        <f t="shared" si="0"/>
        <v>5000</v>
      </c>
      <c r="G52" s="40">
        <f>G53</f>
        <v>5000</v>
      </c>
      <c r="H52" s="40"/>
      <c r="I52" s="40"/>
      <c r="J52" s="40"/>
      <c r="K52" s="40">
        <f>K53</f>
        <v>0</v>
      </c>
    </row>
    <row r="53" spans="2:11" ht="24">
      <c r="B53" s="59"/>
      <c r="C53" s="59"/>
      <c r="D53" s="60" t="s">
        <v>123</v>
      </c>
      <c r="E53" s="61" t="s">
        <v>124</v>
      </c>
      <c r="F53" s="65">
        <f t="shared" si="0"/>
        <v>5000</v>
      </c>
      <c r="G53" s="41">
        <v>5000</v>
      </c>
      <c r="H53" s="41"/>
      <c r="I53" s="41"/>
      <c r="J53" s="41"/>
      <c r="K53" s="41"/>
    </row>
    <row r="54" spans="2:11" s="144" customFormat="1" ht="36">
      <c r="B54" s="56"/>
      <c r="C54" s="55" t="s">
        <v>125</v>
      </c>
      <c r="D54" s="56"/>
      <c r="E54" s="57" t="s">
        <v>126</v>
      </c>
      <c r="F54" s="65">
        <f t="shared" si="0"/>
        <v>1872100</v>
      </c>
      <c r="G54" s="40">
        <f>SUM(G55:G59)</f>
        <v>1872100</v>
      </c>
      <c r="H54" s="40"/>
      <c r="I54" s="40"/>
      <c r="J54" s="40"/>
      <c r="K54" s="40">
        <f>SUM(K55:K59)</f>
        <v>0</v>
      </c>
    </row>
    <row r="55" spans="2:11" ht="12.75">
      <c r="B55" s="59"/>
      <c r="C55" s="59"/>
      <c r="D55" s="60" t="s">
        <v>127</v>
      </c>
      <c r="E55" s="66" t="s">
        <v>128</v>
      </c>
      <c r="F55" s="67">
        <f aca="true" t="shared" si="1" ref="F55:F91">SUM(G55:J55)</f>
        <v>1207000</v>
      </c>
      <c r="G55" s="42">
        <v>1207000</v>
      </c>
      <c r="H55" s="41"/>
      <c r="I55" s="41"/>
      <c r="J55" s="41"/>
      <c r="K55" s="42"/>
    </row>
    <row r="56" spans="2:11" ht="12.75">
      <c r="B56" s="59"/>
      <c r="C56" s="59"/>
      <c r="D56" s="60" t="s">
        <v>129</v>
      </c>
      <c r="E56" s="66" t="s">
        <v>130</v>
      </c>
      <c r="F56" s="68">
        <f t="shared" si="1"/>
        <v>511000</v>
      </c>
      <c r="G56" s="42">
        <v>511000</v>
      </c>
      <c r="H56" s="41"/>
      <c r="I56" s="41"/>
      <c r="J56" s="41"/>
      <c r="K56" s="42"/>
    </row>
    <row r="57" spans="2:11" ht="12.75">
      <c r="B57" s="59"/>
      <c r="C57" s="59"/>
      <c r="D57" s="60" t="s">
        <v>131</v>
      </c>
      <c r="E57" s="66" t="s">
        <v>132</v>
      </c>
      <c r="F57" s="68">
        <f t="shared" si="1"/>
        <v>133000</v>
      </c>
      <c r="G57" s="42">
        <v>133000</v>
      </c>
      <c r="H57" s="41"/>
      <c r="I57" s="41"/>
      <c r="J57" s="41"/>
      <c r="K57" s="42"/>
    </row>
    <row r="58" spans="2:11" ht="12.75">
      <c r="B58" s="59"/>
      <c r="C58" s="59"/>
      <c r="D58" s="60" t="s">
        <v>133</v>
      </c>
      <c r="E58" s="66" t="s">
        <v>134</v>
      </c>
      <c r="F58" s="68">
        <f t="shared" si="1"/>
        <v>16100</v>
      </c>
      <c r="G58" s="42">
        <v>16100</v>
      </c>
      <c r="H58" s="41"/>
      <c r="I58" s="41"/>
      <c r="J58" s="41"/>
      <c r="K58" s="42"/>
    </row>
    <row r="59" spans="2:11" ht="12.75">
      <c r="B59" s="59"/>
      <c r="C59" s="59"/>
      <c r="D59" s="60" t="s">
        <v>96</v>
      </c>
      <c r="E59" s="66" t="s">
        <v>97</v>
      </c>
      <c r="F59" s="70">
        <f t="shared" si="1"/>
        <v>5000</v>
      </c>
      <c r="G59" s="42">
        <v>5000</v>
      </c>
      <c r="H59" s="41"/>
      <c r="I59" s="41"/>
      <c r="J59" s="41"/>
      <c r="K59" s="42"/>
    </row>
    <row r="60" spans="2:11" s="144" customFormat="1" ht="36">
      <c r="B60" s="56"/>
      <c r="C60" s="55" t="s">
        <v>136</v>
      </c>
      <c r="D60" s="56"/>
      <c r="E60" s="57" t="s">
        <v>137</v>
      </c>
      <c r="F60" s="71">
        <f t="shared" si="1"/>
        <v>1719300</v>
      </c>
      <c r="G60" s="40">
        <f>SUM(G61:G69)</f>
        <v>1719300</v>
      </c>
      <c r="H60" s="40"/>
      <c r="I60" s="40"/>
      <c r="J60" s="40"/>
      <c r="K60" s="40">
        <f>SUM(K61:K69)</f>
        <v>0</v>
      </c>
    </row>
    <row r="61" spans="2:11" ht="12.75">
      <c r="B61" s="59"/>
      <c r="C61" s="59"/>
      <c r="D61" s="60" t="s">
        <v>127</v>
      </c>
      <c r="E61" s="66" t="s">
        <v>128</v>
      </c>
      <c r="F61" s="67">
        <f t="shared" si="1"/>
        <v>532000</v>
      </c>
      <c r="G61" s="42">
        <v>532000</v>
      </c>
      <c r="H61" s="41"/>
      <c r="I61" s="41"/>
      <c r="J61" s="41"/>
      <c r="K61" s="42"/>
    </row>
    <row r="62" spans="2:11" ht="12.75">
      <c r="B62" s="59"/>
      <c r="C62" s="59"/>
      <c r="D62" s="60" t="s">
        <v>129</v>
      </c>
      <c r="E62" s="66" t="s">
        <v>130</v>
      </c>
      <c r="F62" s="68">
        <f t="shared" si="1"/>
        <v>970000</v>
      </c>
      <c r="G62" s="42">
        <v>970000</v>
      </c>
      <c r="H62" s="41"/>
      <c r="I62" s="41"/>
      <c r="J62" s="41"/>
      <c r="K62" s="42"/>
    </row>
    <row r="63" spans="2:11" ht="12.75">
      <c r="B63" s="59"/>
      <c r="C63" s="59"/>
      <c r="D63" s="60" t="s">
        <v>131</v>
      </c>
      <c r="E63" s="66" t="s">
        <v>132</v>
      </c>
      <c r="F63" s="68">
        <f t="shared" si="1"/>
        <v>4600</v>
      </c>
      <c r="G63" s="42">
        <v>4600</v>
      </c>
      <c r="H63" s="41"/>
      <c r="I63" s="41"/>
      <c r="J63" s="41"/>
      <c r="K63" s="42"/>
    </row>
    <row r="64" spans="2:11" ht="12.75">
      <c r="B64" s="59"/>
      <c r="C64" s="59"/>
      <c r="D64" s="60" t="s">
        <v>133</v>
      </c>
      <c r="E64" s="66" t="s">
        <v>134</v>
      </c>
      <c r="F64" s="68">
        <f t="shared" si="1"/>
        <v>109700</v>
      </c>
      <c r="G64" s="42">
        <v>109700</v>
      </c>
      <c r="H64" s="41"/>
      <c r="I64" s="41"/>
      <c r="J64" s="41"/>
      <c r="K64" s="42"/>
    </row>
    <row r="65" spans="2:11" ht="12.75">
      <c r="B65" s="59"/>
      <c r="C65" s="59"/>
      <c r="D65" s="60" t="s">
        <v>138</v>
      </c>
      <c r="E65" s="66" t="s">
        <v>139</v>
      </c>
      <c r="F65" s="68">
        <f t="shared" si="1"/>
        <v>10000</v>
      </c>
      <c r="G65" s="42">
        <v>10000</v>
      </c>
      <c r="H65" s="41"/>
      <c r="I65" s="41"/>
      <c r="J65" s="41"/>
      <c r="K65" s="42"/>
    </row>
    <row r="66" spans="2:11" ht="12.75">
      <c r="B66" s="59"/>
      <c r="C66" s="59"/>
      <c r="D66" s="60" t="s">
        <v>140</v>
      </c>
      <c r="E66" s="66" t="s">
        <v>141</v>
      </c>
      <c r="F66" s="68">
        <f t="shared" si="1"/>
        <v>1000</v>
      </c>
      <c r="G66" s="42">
        <v>1000</v>
      </c>
      <c r="H66" s="41"/>
      <c r="I66" s="41"/>
      <c r="J66" s="41"/>
      <c r="K66" s="42"/>
    </row>
    <row r="67" spans="2:11" ht="12.75">
      <c r="B67" s="59"/>
      <c r="C67" s="59"/>
      <c r="D67" s="60" t="s">
        <v>142</v>
      </c>
      <c r="E67" s="66" t="s">
        <v>143</v>
      </c>
      <c r="F67" s="68">
        <f t="shared" si="1"/>
        <v>70000</v>
      </c>
      <c r="G67" s="42">
        <v>70000</v>
      </c>
      <c r="H67" s="41"/>
      <c r="I67" s="41"/>
      <c r="J67" s="41"/>
      <c r="K67" s="42"/>
    </row>
    <row r="68" spans="2:11" ht="12.75">
      <c r="B68" s="59"/>
      <c r="C68" s="59"/>
      <c r="D68" s="60" t="s">
        <v>92</v>
      </c>
      <c r="E68" s="66" t="s">
        <v>93</v>
      </c>
      <c r="F68" s="68">
        <f t="shared" si="1"/>
        <v>2000</v>
      </c>
      <c r="G68" s="42">
        <v>2000</v>
      </c>
      <c r="H68" s="41"/>
      <c r="I68" s="41"/>
      <c r="J68" s="41"/>
      <c r="K68" s="42"/>
    </row>
    <row r="69" spans="2:11" ht="12.75">
      <c r="B69" s="59"/>
      <c r="C69" s="59"/>
      <c r="D69" s="60" t="s">
        <v>96</v>
      </c>
      <c r="E69" s="66" t="s">
        <v>97</v>
      </c>
      <c r="F69" s="70">
        <f t="shared" si="1"/>
        <v>20000</v>
      </c>
      <c r="G69" s="42">
        <v>20000</v>
      </c>
      <c r="H69" s="41"/>
      <c r="I69" s="41"/>
      <c r="J69" s="41"/>
      <c r="K69" s="42"/>
    </row>
    <row r="70" spans="2:11" s="144" customFormat="1" ht="24">
      <c r="B70" s="56"/>
      <c r="C70" s="55" t="s">
        <v>144</v>
      </c>
      <c r="D70" s="56"/>
      <c r="E70" s="57" t="s">
        <v>145</v>
      </c>
      <c r="F70" s="71">
        <f t="shared" si="1"/>
        <v>893000</v>
      </c>
      <c r="G70" s="40">
        <f>SUM(G71:G74)</f>
        <v>893000</v>
      </c>
      <c r="H70" s="40"/>
      <c r="I70" s="40"/>
      <c r="J70" s="40"/>
      <c r="K70" s="40">
        <f>SUM(K71:K74)</f>
        <v>0</v>
      </c>
    </row>
    <row r="71" spans="2:11" ht="12.75">
      <c r="B71" s="59"/>
      <c r="C71" s="59"/>
      <c r="D71" s="60" t="s">
        <v>146</v>
      </c>
      <c r="E71" s="66" t="s">
        <v>147</v>
      </c>
      <c r="F71" s="67">
        <f t="shared" si="1"/>
        <v>18000</v>
      </c>
      <c r="G71" s="42">
        <v>18000</v>
      </c>
      <c r="H71" s="41"/>
      <c r="I71" s="41"/>
      <c r="J71" s="41"/>
      <c r="K71" s="42"/>
    </row>
    <row r="72" spans="2:11" ht="12.75">
      <c r="B72" s="59"/>
      <c r="C72" s="59"/>
      <c r="D72" s="60" t="s">
        <v>148</v>
      </c>
      <c r="E72" s="66" t="s">
        <v>149</v>
      </c>
      <c r="F72" s="68">
        <f t="shared" si="1"/>
        <v>250000</v>
      </c>
      <c r="G72" s="42">
        <v>250000</v>
      </c>
      <c r="H72" s="41"/>
      <c r="I72" s="41"/>
      <c r="J72" s="41"/>
      <c r="K72" s="42"/>
    </row>
    <row r="73" spans="2:11" ht="12.75">
      <c r="B73" s="59"/>
      <c r="C73" s="59"/>
      <c r="D73" s="60" t="s">
        <v>150</v>
      </c>
      <c r="E73" s="66" t="s">
        <v>151</v>
      </c>
      <c r="F73" s="68">
        <f t="shared" si="1"/>
        <v>75000</v>
      </c>
      <c r="G73" s="42">
        <v>75000</v>
      </c>
      <c r="H73" s="41"/>
      <c r="I73" s="41"/>
      <c r="J73" s="41"/>
      <c r="K73" s="42"/>
    </row>
    <row r="74" spans="2:11" ht="24">
      <c r="B74" s="59"/>
      <c r="C74" s="59"/>
      <c r="D74" s="60" t="s">
        <v>135</v>
      </c>
      <c r="E74" s="66" t="s">
        <v>296</v>
      </c>
      <c r="F74" s="70">
        <f t="shared" si="1"/>
        <v>550000</v>
      </c>
      <c r="G74" s="42">
        <v>550000</v>
      </c>
      <c r="H74" s="41"/>
      <c r="I74" s="41"/>
      <c r="J74" s="41"/>
      <c r="K74" s="42"/>
    </row>
    <row r="75" spans="2:11" s="144" customFormat="1" ht="22.5" customHeight="1">
      <c r="B75" s="56"/>
      <c r="C75" s="55" t="s">
        <v>152</v>
      </c>
      <c r="D75" s="56"/>
      <c r="E75" s="57" t="s">
        <v>153</v>
      </c>
      <c r="F75" s="71">
        <f t="shared" si="1"/>
        <v>1536774</v>
      </c>
      <c r="G75" s="40">
        <f>SUM(G76:G77)</f>
        <v>1536774</v>
      </c>
      <c r="H75" s="40"/>
      <c r="I75" s="40"/>
      <c r="J75" s="40"/>
      <c r="K75" s="40">
        <f>SUM(K76:K77)</f>
        <v>0</v>
      </c>
    </row>
    <row r="76" spans="2:11" ht="12.75">
      <c r="B76" s="59"/>
      <c r="C76" s="59"/>
      <c r="D76" s="60" t="s">
        <v>154</v>
      </c>
      <c r="E76" s="66" t="s">
        <v>155</v>
      </c>
      <c r="F76" s="67">
        <f t="shared" si="1"/>
        <v>1531774</v>
      </c>
      <c r="G76" s="42">
        <v>1531774</v>
      </c>
      <c r="H76" s="41"/>
      <c r="I76" s="41"/>
      <c r="J76" s="41"/>
      <c r="K76" s="42"/>
    </row>
    <row r="77" spans="2:11" ht="12.75">
      <c r="B77" s="59"/>
      <c r="C77" s="59"/>
      <c r="D77" s="60" t="s">
        <v>156</v>
      </c>
      <c r="E77" s="66" t="s">
        <v>157</v>
      </c>
      <c r="F77" s="70">
        <f t="shared" si="1"/>
        <v>5000</v>
      </c>
      <c r="G77" s="42">
        <v>5000</v>
      </c>
      <c r="H77" s="41"/>
      <c r="I77" s="41"/>
      <c r="J77" s="41"/>
      <c r="K77" s="42"/>
    </row>
    <row r="78" spans="2:11" s="144" customFormat="1" ht="12.75">
      <c r="B78" s="55" t="s">
        <v>158</v>
      </c>
      <c r="C78" s="56"/>
      <c r="D78" s="56"/>
      <c r="E78" s="57" t="s">
        <v>159</v>
      </c>
      <c r="F78" s="65">
        <f t="shared" si="1"/>
        <v>7134542</v>
      </c>
      <c r="G78" s="40">
        <f>G79+G81+G86+G83</f>
        <v>7134542</v>
      </c>
      <c r="H78" s="40"/>
      <c r="I78" s="40"/>
      <c r="J78" s="40"/>
      <c r="K78" s="40">
        <f>K79+K81+K86+K83</f>
        <v>0</v>
      </c>
    </row>
    <row r="79" spans="2:11" s="144" customFormat="1" ht="24">
      <c r="B79" s="56"/>
      <c r="C79" s="55" t="s">
        <v>160</v>
      </c>
      <c r="D79" s="56"/>
      <c r="E79" s="57" t="s">
        <v>161</v>
      </c>
      <c r="F79" s="58">
        <f t="shared" si="1"/>
        <v>4461960</v>
      </c>
      <c r="G79" s="40">
        <f>G80</f>
        <v>4461960</v>
      </c>
      <c r="H79" s="40"/>
      <c r="I79" s="40"/>
      <c r="J79" s="40"/>
      <c r="K79" s="40">
        <f>K80</f>
        <v>0</v>
      </c>
    </row>
    <row r="80" spans="2:11" ht="12.75">
      <c r="B80" s="59"/>
      <c r="C80" s="59"/>
      <c r="D80" s="60" t="s">
        <v>162</v>
      </c>
      <c r="E80" s="61" t="s">
        <v>163</v>
      </c>
      <c r="F80" s="58">
        <f t="shared" si="1"/>
        <v>4461960</v>
      </c>
      <c r="G80" s="41">
        <v>4461960</v>
      </c>
      <c r="H80" s="41"/>
      <c r="I80" s="41"/>
      <c r="J80" s="41"/>
      <c r="K80" s="41"/>
    </row>
    <row r="81" spans="2:11" s="144" customFormat="1" ht="12.75">
      <c r="B81" s="56"/>
      <c r="C81" s="55" t="s">
        <v>164</v>
      </c>
      <c r="D81" s="56"/>
      <c r="E81" s="57" t="s">
        <v>165</v>
      </c>
      <c r="F81" s="58">
        <f t="shared" si="1"/>
        <v>2186512</v>
      </c>
      <c r="G81" s="40">
        <f>G82</f>
        <v>2186512</v>
      </c>
      <c r="H81" s="40"/>
      <c r="I81" s="40"/>
      <c r="J81" s="40"/>
      <c r="K81" s="40">
        <f>K82</f>
        <v>0</v>
      </c>
    </row>
    <row r="82" spans="2:11" ht="12.75">
      <c r="B82" s="59"/>
      <c r="C82" s="59"/>
      <c r="D82" s="60" t="s">
        <v>162</v>
      </c>
      <c r="E82" s="61" t="s">
        <v>163</v>
      </c>
      <c r="F82" s="58">
        <f t="shared" si="1"/>
        <v>2186512</v>
      </c>
      <c r="G82" s="41">
        <v>2186512</v>
      </c>
      <c r="H82" s="41"/>
      <c r="I82" s="41"/>
      <c r="J82" s="41"/>
      <c r="K82" s="41"/>
    </row>
    <row r="83" spans="2:11" s="144" customFormat="1" ht="12.75">
      <c r="B83" s="56"/>
      <c r="C83" s="55" t="s">
        <v>166</v>
      </c>
      <c r="D83" s="56"/>
      <c r="E83" s="57" t="s">
        <v>167</v>
      </c>
      <c r="F83" s="62">
        <f t="shared" si="1"/>
        <v>438000</v>
      </c>
      <c r="G83" s="40">
        <f>SUM(G84:G85)</f>
        <v>438000</v>
      </c>
      <c r="H83" s="40"/>
      <c r="I83" s="40"/>
      <c r="J83" s="40"/>
      <c r="K83" s="40">
        <f>SUM(K84:K85)</f>
        <v>0</v>
      </c>
    </row>
    <row r="84" spans="2:11" ht="12.75">
      <c r="B84" s="59"/>
      <c r="C84" s="59"/>
      <c r="D84" s="60" t="s">
        <v>98</v>
      </c>
      <c r="E84" s="66" t="s">
        <v>313</v>
      </c>
      <c r="F84" s="67">
        <f t="shared" si="1"/>
        <v>18000</v>
      </c>
      <c r="G84" s="42">
        <v>18000</v>
      </c>
      <c r="H84" s="41"/>
      <c r="I84" s="41"/>
      <c r="J84" s="41"/>
      <c r="K84" s="42"/>
    </row>
    <row r="85" spans="2:11" ht="12.75">
      <c r="B85" s="59"/>
      <c r="C85" s="59"/>
      <c r="D85" s="60" t="s">
        <v>314</v>
      </c>
      <c r="E85" s="66" t="s">
        <v>315</v>
      </c>
      <c r="F85" s="70">
        <f t="shared" si="1"/>
        <v>420000</v>
      </c>
      <c r="G85" s="42">
        <v>420000</v>
      </c>
      <c r="H85" s="41"/>
      <c r="I85" s="41"/>
      <c r="J85" s="41"/>
      <c r="K85" s="42"/>
    </row>
    <row r="86" spans="2:11" s="144" customFormat="1" ht="12.75">
      <c r="B86" s="56"/>
      <c r="C86" s="55" t="s">
        <v>168</v>
      </c>
      <c r="D86" s="56"/>
      <c r="E86" s="57" t="s">
        <v>169</v>
      </c>
      <c r="F86" s="65">
        <f t="shared" si="1"/>
        <v>48070</v>
      </c>
      <c r="G86" s="40">
        <f>G87</f>
        <v>48070</v>
      </c>
      <c r="H86" s="40"/>
      <c r="I86" s="40"/>
      <c r="J86" s="40"/>
      <c r="K86" s="40">
        <f>K92</f>
        <v>0</v>
      </c>
    </row>
    <row r="87" spans="2:11" ht="12.75">
      <c r="B87" s="59"/>
      <c r="C87" s="59"/>
      <c r="D87" s="60" t="s">
        <v>162</v>
      </c>
      <c r="E87" s="61" t="s">
        <v>163</v>
      </c>
      <c r="F87" s="58">
        <f>SUM(G87:J87)</f>
        <v>48070</v>
      </c>
      <c r="G87" s="41">
        <v>48070</v>
      </c>
      <c r="H87" s="41"/>
      <c r="I87" s="41"/>
      <c r="J87" s="41"/>
      <c r="K87" s="41"/>
    </row>
    <row r="88" spans="2:11" s="144" customFormat="1" ht="20.25" customHeight="1">
      <c r="B88" s="112" t="s">
        <v>10</v>
      </c>
      <c r="C88" s="56"/>
      <c r="D88" s="56"/>
      <c r="E88" s="57" t="s">
        <v>11</v>
      </c>
      <c r="F88" s="65">
        <f t="shared" si="1"/>
        <v>429732</v>
      </c>
      <c r="G88" s="40">
        <f>H89</f>
        <v>214866</v>
      </c>
      <c r="H88" s="40">
        <f>H90</f>
        <v>214866</v>
      </c>
      <c r="I88" s="40"/>
      <c r="J88" s="40"/>
      <c r="K88" s="40">
        <f>K89+K92+K95+K97+K99+K101</f>
        <v>0</v>
      </c>
    </row>
    <row r="89" spans="2:11" s="144" customFormat="1" ht="12.75">
      <c r="B89" s="154"/>
      <c r="C89" s="128" t="s">
        <v>235</v>
      </c>
      <c r="D89" s="56"/>
      <c r="E89" s="57" t="s">
        <v>364</v>
      </c>
      <c r="F89" s="62">
        <f t="shared" si="1"/>
        <v>214866</v>
      </c>
      <c r="G89" s="40">
        <f>SUM(G90:G91)</f>
        <v>0</v>
      </c>
      <c r="H89" s="40">
        <f>SUM(H90:H91)</f>
        <v>214866</v>
      </c>
      <c r="I89" s="40"/>
      <c r="J89" s="40"/>
      <c r="K89" s="40"/>
    </row>
    <row r="90" spans="2:11" ht="24">
      <c r="B90" s="59"/>
      <c r="C90" s="59"/>
      <c r="D90" s="60" t="s">
        <v>176</v>
      </c>
      <c r="E90" s="66" t="s">
        <v>365</v>
      </c>
      <c r="F90" s="67">
        <f t="shared" si="1"/>
        <v>214866</v>
      </c>
      <c r="G90" s="42"/>
      <c r="H90" s="41">
        <v>214866</v>
      </c>
      <c r="I90" s="41"/>
      <c r="J90" s="41"/>
      <c r="K90" s="42"/>
    </row>
    <row r="91" spans="2:11" ht="42.75" customHeight="1" hidden="1">
      <c r="B91" s="59"/>
      <c r="C91" s="59"/>
      <c r="D91" s="60"/>
      <c r="E91" s="66"/>
      <c r="F91" s="70">
        <f t="shared" si="1"/>
        <v>0</v>
      </c>
      <c r="G91" s="42"/>
      <c r="H91" s="41"/>
      <c r="I91" s="41"/>
      <c r="J91" s="41"/>
      <c r="K91" s="42"/>
    </row>
    <row r="92" spans="2:11" ht="36" customHeight="1" hidden="1">
      <c r="B92" s="59"/>
      <c r="C92" s="59"/>
      <c r="D92" s="60"/>
      <c r="E92" s="61"/>
      <c r="F92" s="62">
        <f aca="true" t="shared" si="2" ref="F92:F113">SUM(G92:J92)</f>
        <v>0</v>
      </c>
      <c r="G92" s="41"/>
      <c r="H92" s="41"/>
      <c r="I92" s="41"/>
      <c r="J92" s="41"/>
      <c r="K92" s="41"/>
    </row>
    <row r="93" spans="2:11" s="144" customFormat="1" ht="20.25" customHeight="1">
      <c r="B93" s="112" t="s">
        <v>170</v>
      </c>
      <c r="C93" s="56"/>
      <c r="D93" s="56"/>
      <c r="E93" s="69" t="s">
        <v>171</v>
      </c>
      <c r="F93" s="64">
        <f t="shared" si="2"/>
        <v>2389000</v>
      </c>
      <c r="G93" s="148">
        <f>G94+G97+G100+G102+G104+G106</f>
        <v>574000</v>
      </c>
      <c r="H93" s="40">
        <f>H94+H97+H100+H102+H104+H106</f>
        <v>1815000</v>
      </c>
      <c r="I93" s="40"/>
      <c r="J93" s="40"/>
      <c r="K93" s="40">
        <f>K94+K97+K100+K102+K104+K106</f>
        <v>0</v>
      </c>
    </row>
    <row r="94" spans="2:11" s="144" customFormat="1" ht="36">
      <c r="B94" s="154"/>
      <c r="C94" s="128" t="s">
        <v>172</v>
      </c>
      <c r="D94" s="56"/>
      <c r="E94" s="57" t="s">
        <v>173</v>
      </c>
      <c r="F94" s="71">
        <f t="shared" si="2"/>
        <v>1820000</v>
      </c>
      <c r="G94" s="40">
        <f>SUM(G95:G96)</f>
        <v>15000</v>
      </c>
      <c r="H94" s="40">
        <f>SUM(H95:H96)</f>
        <v>1805000</v>
      </c>
      <c r="I94" s="40"/>
      <c r="J94" s="40"/>
      <c r="K94" s="40"/>
    </row>
    <row r="95" spans="2:11" ht="36">
      <c r="B95" s="59"/>
      <c r="C95" s="59"/>
      <c r="D95" s="60" t="s">
        <v>111</v>
      </c>
      <c r="E95" s="66" t="s">
        <v>112</v>
      </c>
      <c r="F95" s="67">
        <f t="shared" si="2"/>
        <v>1805000</v>
      </c>
      <c r="G95" s="42"/>
      <c r="H95" s="41">
        <v>1805000</v>
      </c>
      <c r="I95" s="41"/>
      <c r="J95" s="41"/>
      <c r="K95" s="42"/>
    </row>
    <row r="96" spans="2:11" ht="34.5" customHeight="1">
      <c r="B96" s="59"/>
      <c r="C96" s="59"/>
      <c r="D96" s="60" t="s">
        <v>316</v>
      </c>
      <c r="E96" s="66" t="s">
        <v>317</v>
      </c>
      <c r="F96" s="70">
        <f t="shared" si="2"/>
        <v>15000</v>
      </c>
      <c r="G96" s="42">
        <v>15000</v>
      </c>
      <c r="H96" s="41"/>
      <c r="I96" s="41"/>
      <c r="J96" s="41"/>
      <c r="K96" s="42"/>
    </row>
    <row r="97" spans="2:11" s="144" customFormat="1" ht="48">
      <c r="B97" s="56"/>
      <c r="C97" s="55" t="s">
        <v>174</v>
      </c>
      <c r="D97" s="56"/>
      <c r="E97" s="57" t="s">
        <v>175</v>
      </c>
      <c r="F97" s="71">
        <f t="shared" si="2"/>
        <v>36000</v>
      </c>
      <c r="G97" s="40">
        <f>G98+G99</f>
        <v>26000</v>
      </c>
      <c r="H97" s="40">
        <f>H98+H99</f>
        <v>10000</v>
      </c>
      <c r="I97" s="40"/>
      <c r="J97" s="40"/>
      <c r="K97" s="40">
        <f>K98+K99</f>
        <v>0</v>
      </c>
    </row>
    <row r="98" spans="2:11" ht="36">
      <c r="B98" s="59"/>
      <c r="C98" s="59"/>
      <c r="D98" s="60" t="s">
        <v>111</v>
      </c>
      <c r="E98" s="66" t="s">
        <v>112</v>
      </c>
      <c r="F98" s="67">
        <f t="shared" si="2"/>
        <v>10000</v>
      </c>
      <c r="G98" s="42"/>
      <c r="H98" s="41">
        <v>10000</v>
      </c>
      <c r="I98" s="41"/>
      <c r="J98" s="41"/>
      <c r="K98" s="42"/>
    </row>
    <row r="99" spans="2:11" ht="24">
      <c r="B99" s="59"/>
      <c r="C99" s="59"/>
      <c r="D99" s="60" t="s">
        <v>176</v>
      </c>
      <c r="E99" s="66" t="s">
        <v>177</v>
      </c>
      <c r="F99" s="70">
        <f t="shared" si="2"/>
        <v>26000</v>
      </c>
      <c r="G99" s="42">
        <v>26000</v>
      </c>
      <c r="H99" s="41"/>
      <c r="I99" s="41"/>
      <c r="J99" s="41"/>
      <c r="K99" s="42"/>
    </row>
    <row r="100" spans="2:11" s="144" customFormat="1" ht="24">
      <c r="B100" s="56"/>
      <c r="C100" s="55" t="s">
        <v>178</v>
      </c>
      <c r="D100" s="56"/>
      <c r="E100" s="57" t="s">
        <v>179</v>
      </c>
      <c r="F100" s="65">
        <f t="shared" si="2"/>
        <v>84000</v>
      </c>
      <c r="G100" s="40">
        <f>G101</f>
        <v>84000</v>
      </c>
      <c r="H100" s="40"/>
      <c r="I100" s="40"/>
      <c r="J100" s="40"/>
      <c r="K100" s="40">
        <f>K101</f>
        <v>0</v>
      </c>
    </row>
    <row r="101" spans="2:11" ht="24">
      <c r="B101" s="59"/>
      <c r="C101" s="59"/>
      <c r="D101" s="60" t="s">
        <v>176</v>
      </c>
      <c r="E101" s="61" t="s">
        <v>177</v>
      </c>
      <c r="F101" s="58">
        <f t="shared" si="2"/>
        <v>84000</v>
      </c>
      <c r="G101" s="41">
        <v>84000</v>
      </c>
      <c r="H101" s="41"/>
      <c r="I101" s="41"/>
      <c r="J101" s="41"/>
      <c r="K101" s="41"/>
    </row>
    <row r="102" spans="2:11" s="144" customFormat="1" ht="12.75">
      <c r="B102" s="56"/>
      <c r="C102" s="55" t="s">
        <v>180</v>
      </c>
      <c r="D102" s="56"/>
      <c r="E102" s="57" t="s">
        <v>181</v>
      </c>
      <c r="F102" s="58">
        <f t="shared" si="2"/>
        <v>258000</v>
      </c>
      <c r="G102" s="40">
        <f>G103</f>
        <v>258000</v>
      </c>
      <c r="H102" s="40"/>
      <c r="I102" s="40"/>
      <c r="J102" s="40"/>
      <c r="K102" s="40">
        <f>K103</f>
        <v>0</v>
      </c>
    </row>
    <row r="103" spans="2:11" ht="24">
      <c r="B103" s="59"/>
      <c r="C103" s="59"/>
      <c r="D103" s="60" t="s">
        <v>176</v>
      </c>
      <c r="E103" s="61" t="s">
        <v>177</v>
      </c>
      <c r="F103" s="58">
        <f t="shared" si="2"/>
        <v>258000</v>
      </c>
      <c r="G103" s="41">
        <v>258000</v>
      </c>
      <c r="H103" s="41"/>
      <c r="I103" s="41"/>
      <c r="J103" s="41"/>
      <c r="K103" s="41"/>
    </row>
    <row r="104" spans="2:11" s="144" customFormat="1" ht="12.75">
      <c r="B104" s="56"/>
      <c r="C104" s="55" t="s">
        <v>182</v>
      </c>
      <c r="D104" s="56"/>
      <c r="E104" s="57" t="s">
        <v>183</v>
      </c>
      <c r="F104" s="62">
        <f t="shared" si="2"/>
        <v>112000</v>
      </c>
      <c r="G104" s="40">
        <f>SUM(G105:G105)</f>
        <v>112000</v>
      </c>
      <c r="H104" s="40"/>
      <c r="I104" s="40"/>
      <c r="J104" s="40"/>
      <c r="K104" s="40">
        <f>SUM(K105:K105)</f>
        <v>0</v>
      </c>
    </row>
    <row r="105" spans="2:11" ht="24">
      <c r="B105" s="59"/>
      <c r="C105" s="59"/>
      <c r="D105" s="60" t="s">
        <v>176</v>
      </c>
      <c r="E105" s="66" t="s">
        <v>177</v>
      </c>
      <c r="F105" s="70">
        <f t="shared" si="2"/>
        <v>112000</v>
      </c>
      <c r="G105" s="42">
        <v>112000</v>
      </c>
      <c r="H105" s="41"/>
      <c r="I105" s="41"/>
      <c r="J105" s="41"/>
      <c r="K105" s="42"/>
    </row>
    <row r="106" spans="2:11" s="144" customFormat="1" ht="12.75">
      <c r="B106" s="56"/>
      <c r="C106" s="55" t="s">
        <v>245</v>
      </c>
      <c r="D106" s="56"/>
      <c r="E106" s="57" t="s">
        <v>68</v>
      </c>
      <c r="F106" s="65">
        <f t="shared" si="2"/>
        <v>79000</v>
      </c>
      <c r="G106" s="40">
        <f>G107</f>
        <v>79000</v>
      </c>
      <c r="H106" s="40"/>
      <c r="I106" s="40"/>
      <c r="J106" s="40"/>
      <c r="K106" s="40">
        <f>K107</f>
        <v>0</v>
      </c>
    </row>
    <row r="107" spans="2:11" ht="24">
      <c r="B107" s="59"/>
      <c r="C107" s="59"/>
      <c r="D107" s="60" t="s">
        <v>176</v>
      </c>
      <c r="E107" s="61" t="s">
        <v>177</v>
      </c>
      <c r="F107" s="58">
        <f t="shared" si="2"/>
        <v>79000</v>
      </c>
      <c r="G107" s="41">
        <v>79000</v>
      </c>
      <c r="H107" s="41"/>
      <c r="I107" s="41"/>
      <c r="J107" s="41"/>
      <c r="K107" s="41"/>
    </row>
    <row r="108" spans="2:11" s="144" customFormat="1" ht="12.75">
      <c r="B108" s="55" t="s">
        <v>184</v>
      </c>
      <c r="C108" s="56"/>
      <c r="D108" s="56"/>
      <c r="E108" s="57" t="s">
        <v>185</v>
      </c>
      <c r="F108" s="62">
        <f>SUM(G108:K108)</f>
        <v>417659</v>
      </c>
      <c r="G108" s="40">
        <f>G109+G111</f>
        <v>20500</v>
      </c>
      <c r="H108" s="40"/>
      <c r="I108" s="40"/>
      <c r="J108" s="40"/>
      <c r="K108" s="40">
        <f>K109+K111</f>
        <v>397159</v>
      </c>
    </row>
    <row r="109" spans="2:11" s="144" customFormat="1" ht="12.75">
      <c r="B109" s="56"/>
      <c r="C109" s="55" t="s">
        <v>186</v>
      </c>
      <c r="D109" s="56"/>
      <c r="E109" s="57" t="s">
        <v>187</v>
      </c>
      <c r="F109" s="62">
        <f>SUM(G109:K109)</f>
        <v>397159</v>
      </c>
      <c r="G109" s="40">
        <f>G110</f>
        <v>0</v>
      </c>
      <c r="H109" s="40"/>
      <c r="I109" s="40"/>
      <c r="J109" s="40"/>
      <c r="K109" s="40">
        <f>K110</f>
        <v>397159</v>
      </c>
    </row>
    <row r="110" spans="2:14" ht="48">
      <c r="B110" s="59"/>
      <c r="C110" s="59"/>
      <c r="D110" s="60" t="s">
        <v>295</v>
      </c>
      <c r="E110" s="63" t="s">
        <v>302</v>
      </c>
      <c r="F110" s="64">
        <f t="shared" si="2"/>
        <v>0</v>
      </c>
      <c r="G110" s="42"/>
      <c r="H110" s="41"/>
      <c r="I110" s="41"/>
      <c r="J110" s="41"/>
      <c r="K110" s="41">
        <v>397159</v>
      </c>
      <c r="M110" s="150" t="s">
        <v>358</v>
      </c>
      <c r="N110" s="150">
        <v>1000</v>
      </c>
    </row>
    <row r="111" spans="2:14" s="144" customFormat="1" ht="24">
      <c r="B111" s="56"/>
      <c r="C111" s="55" t="s">
        <v>297</v>
      </c>
      <c r="D111" s="56"/>
      <c r="E111" s="57" t="s">
        <v>325</v>
      </c>
      <c r="F111" s="71">
        <f t="shared" si="2"/>
        <v>20500</v>
      </c>
      <c r="G111" s="40">
        <f>SUM(G112:G113)</f>
        <v>20500</v>
      </c>
      <c r="H111" s="40"/>
      <c r="I111" s="40"/>
      <c r="J111" s="40"/>
      <c r="K111" s="40">
        <f>SUM(K112:K113)</f>
        <v>0</v>
      </c>
      <c r="M111" s="151" t="s">
        <v>352</v>
      </c>
      <c r="N111" s="151">
        <v>27000</v>
      </c>
    </row>
    <row r="112" spans="2:14" ht="12.75">
      <c r="B112" s="59"/>
      <c r="C112" s="59"/>
      <c r="D112" s="60" t="s">
        <v>92</v>
      </c>
      <c r="E112" s="66" t="s">
        <v>93</v>
      </c>
      <c r="F112" s="67">
        <f t="shared" si="2"/>
        <v>20000</v>
      </c>
      <c r="G112" s="42">
        <v>20000</v>
      </c>
      <c r="H112" s="41"/>
      <c r="I112" s="41"/>
      <c r="J112" s="41"/>
      <c r="K112" s="42"/>
      <c r="M112" s="150" t="s">
        <v>353</v>
      </c>
      <c r="N112" s="150">
        <v>128000</v>
      </c>
    </row>
    <row r="113" spans="2:14" ht="12.75">
      <c r="B113" s="59"/>
      <c r="C113" s="59"/>
      <c r="D113" s="60" t="s">
        <v>98</v>
      </c>
      <c r="E113" s="66" t="s">
        <v>99</v>
      </c>
      <c r="F113" s="70">
        <f t="shared" si="2"/>
        <v>500</v>
      </c>
      <c r="G113" s="42">
        <v>500</v>
      </c>
      <c r="H113" s="41"/>
      <c r="I113" s="41"/>
      <c r="J113" s="41"/>
      <c r="K113" s="42"/>
      <c r="M113" s="150" t="s">
        <v>354</v>
      </c>
      <c r="N113" s="150">
        <v>4500</v>
      </c>
    </row>
    <row r="114" spans="2:14" s="144" customFormat="1" ht="12.75">
      <c r="B114" s="55" t="s">
        <v>190</v>
      </c>
      <c r="C114" s="56"/>
      <c r="D114" s="56"/>
      <c r="E114" s="57" t="s">
        <v>191</v>
      </c>
      <c r="F114" s="65">
        <f>SUM(G114:K114)</f>
        <v>30000</v>
      </c>
      <c r="G114" s="40">
        <f>G115+G118</f>
        <v>30000</v>
      </c>
      <c r="H114" s="40"/>
      <c r="I114" s="40"/>
      <c r="J114" s="40"/>
      <c r="K114" s="40">
        <f>K115+K118</f>
        <v>0</v>
      </c>
      <c r="M114" s="151" t="s">
        <v>355</v>
      </c>
      <c r="N114" s="151">
        <v>4500</v>
      </c>
    </row>
    <row r="115" spans="2:14" s="144" customFormat="1" ht="12.75">
      <c r="B115" s="56"/>
      <c r="C115" s="55" t="s">
        <v>192</v>
      </c>
      <c r="D115" s="56"/>
      <c r="E115" s="72" t="s">
        <v>193</v>
      </c>
      <c r="F115" s="65">
        <f>SUM(G115:K115)</f>
        <v>10000</v>
      </c>
      <c r="G115" s="40">
        <f>SUM(G116:G117)</f>
        <v>10000</v>
      </c>
      <c r="H115" s="40"/>
      <c r="I115" s="40"/>
      <c r="J115" s="40"/>
      <c r="K115" s="40">
        <f>SUM(K116:K117)</f>
        <v>0</v>
      </c>
      <c r="M115" s="151" t="s">
        <v>356</v>
      </c>
      <c r="N115" s="151">
        <v>4500</v>
      </c>
    </row>
    <row r="116" spans="2:14" ht="48">
      <c r="B116" s="59"/>
      <c r="C116" s="59"/>
      <c r="D116" s="73" t="s">
        <v>69</v>
      </c>
      <c r="E116" s="74" t="s">
        <v>70</v>
      </c>
      <c r="F116" s="67">
        <f>SUM(G116:J116)</f>
        <v>10000</v>
      </c>
      <c r="G116" s="42">
        <v>10000</v>
      </c>
      <c r="H116" s="41"/>
      <c r="I116" s="41"/>
      <c r="J116" s="41"/>
      <c r="K116" s="42"/>
      <c r="M116" s="151" t="s">
        <v>357</v>
      </c>
      <c r="N116" s="151">
        <v>6200</v>
      </c>
    </row>
    <row r="117" spans="2:14" ht="12.75">
      <c r="B117" s="59"/>
      <c r="C117" s="59"/>
      <c r="D117" s="73"/>
      <c r="E117" s="75"/>
      <c r="F117" s="68">
        <f>SUM(G117:K117)</f>
        <v>0</v>
      </c>
      <c r="G117" s="42"/>
      <c r="H117" s="41"/>
      <c r="I117" s="41"/>
      <c r="J117" s="41"/>
      <c r="K117" s="42"/>
      <c r="M117" s="150"/>
      <c r="N117" s="150">
        <f>SUM(N110:N116)</f>
        <v>175700</v>
      </c>
    </row>
    <row r="118" spans="2:11" s="144" customFormat="1" ht="12.75">
      <c r="B118" s="56"/>
      <c r="C118" s="55" t="s">
        <v>310</v>
      </c>
      <c r="D118" s="155"/>
      <c r="E118" s="156" t="s">
        <v>68</v>
      </c>
      <c r="F118" s="64">
        <f>SUM(G118:K118)</f>
        <v>20000</v>
      </c>
      <c r="G118" s="148">
        <f>SUM(G119:G119)</f>
        <v>20000</v>
      </c>
      <c r="H118" s="40">
        <f>SUM(H119:H119)</f>
        <v>0</v>
      </c>
      <c r="I118" s="40">
        <f>SUM(I119:I119)</f>
        <v>0</v>
      </c>
      <c r="J118" s="40">
        <f>SUM(J119:J119)</f>
        <v>0</v>
      </c>
      <c r="K118" s="40">
        <f>SUM(K119:K119)</f>
        <v>0</v>
      </c>
    </row>
    <row r="119" spans="2:11" ht="21.75" customHeight="1">
      <c r="B119" s="59"/>
      <c r="C119" s="59"/>
      <c r="D119" s="60" t="s">
        <v>311</v>
      </c>
      <c r="E119" s="66" t="s">
        <v>312</v>
      </c>
      <c r="F119" s="67">
        <f>SUM(G119:J119)</f>
        <v>20000</v>
      </c>
      <c r="G119" s="42">
        <v>20000</v>
      </c>
      <c r="H119" s="41"/>
      <c r="I119" s="41"/>
      <c r="J119" s="41"/>
      <c r="K119" s="41"/>
    </row>
    <row r="120" spans="2:11" s="144" customFormat="1" ht="12.75">
      <c r="B120" s="55" t="s">
        <v>194</v>
      </c>
      <c r="C120" s="56"/>
      <c r="D120" s="56"/>
      <c r="E120" s="69" t="s">
        <v>301</v>
      </c>
      <c r="F120" s="64">
        <f>SUM(G120:J120)</f>
        <v>13000</v>
      </c>
      <c r="G120" s="148">
        <f>G121</f>
        <v>13000</v>
      </c>
      <c r="H120" s="40"/>
      <c r="I120" s="40"/>
      <c r="J120" s="40"/>
      <c r="K120" s="40">
        <f>K121</f>
        <v>0</v>
      </c>
    </row>
    <row r="121" spans="2:11" s="144" customFormat="1" ht="12.75">
      <c r="B121" s="56"/>
      <c r="C121" s="55" t="s">
        <v>196</v>
      </c>
      <c r="D121" s="56"/>
      <c r="E121" s="57" t="s">
        <v>197</v>
      </c>
      <c r="F121" s="71">
        <f>SUM(G121:J121)</f>
        <v>13000</v>
      </c>
      <c r="G121" s="147">
        <f>SUM(G122:G122)</f>
        <v>13000</v>
      </c>
      <c r="H121" s="40"/>
      <c r="I121" s="40"/>
      <c r="J121" s="40"/>
      <c r="K121" s="147">
        <f>SUM(K122:K122)</f>
        <v>0</v>
      </c>
    </row>
    <row r="122" spans="2:11" ht="12.75">
      <c r="B122" s="59"/>
      <c r="C122" s="59"/>
      <c r="D122" s="60" t="s">
        <v>59</v>
      </c>
      <c r="E122" s="66" t="s">
        <v>60</v>
      </c>
      <c r="F122" s="64">
        <f>SUM(G122:J122)</f>
        <v>13000</v>
      </c>
      <c r="G122" s="43">
        <v>13000</v>
      </c>
      <c r="H122" s="42"/>
      <c r="I122" s="41"/>
      <c r="J122" s="41"/>
      <c r="K122" s="43"/>
    </row>
    <row r="123" spans="2:12" ht="21" customHeight="1">
      <c r="B123" s="207" t="s">
        <v>12</v>
      </c>
      <c r="C123" s="207"/>
      <c r="D123" s="207"/>
      <c r="E123" s="207"/>
      <c r="F123" s="65">
        <f>SUM(G123:K123)</f>
        <v>17508863</v>
      </c>
      <c r="G123" s="76">
        <f>G15+G18+G21+G24+G34+G38+G45+G51+G78+G93+G108+G114+G120+G48</f>
        <v>14232066</v>
      </c>
      <c r="H123" s="76">
        <f>H15+H18+H21+H24+H34+H38+H45+H51+H78+H93+H108+H114+H120+H48+H89</f>
        <v>2080638</v>
      </c>
      <c r="I123" s="76">
        <f>I15+I18+I21+I24+I34+I38+I45+I51+I78+I93+I108+I114+I120+I48</f>
        <v>3500</v>
      </c>
      <c r="J123" s="76">
        <f>J15+J18+J21+J24+J34+J38+J45+J51+J78+J93+J108+J114+J120+J48</f>
        <v>4500</v>
      </c>
      <c r="K123" s="76">
        <f>K15+K18+K21+K24+K34+K38+K45+K51+K78+K93+K108+K114+K120+K48</f>
        <v>1188159</v>
      </c>
      <c r="L123" s="16"/>
    </row>
    <row r="124" ht="12.75">
      <c r="L124" s="16"/>
    </row>
    <row r="125" spans="7:9" ht="12.75">
      <c r="G125" s="149"/>
      <c r="I125" s="20"/>
    </row>
    <row r="126" ht="12.75">
      <c r="F126" s="153"/>
    </row>
    <row r="127" spans="2:7" ht="20.25">
      <c r="B127" s="14" t="s">
        <v>17</v>
      </c>
      <c r="C127" s="5"/>
      <c r="D127" s="5"/>
      <c r="F127" s="146"/>
      <c r="G127" s="149"/>
    </row>
    <row r="128" spans="8:9" ht="12.75" customHeight="1">
      <c r="H128" s="216"/>
      <c r="I128" s="216"/>
    </row>
    <row r="129" spans="8:9" ht="12.75" customHeight="1">
      <c r="H129" s="216"/>
      <c r="I129" s="216"/>
    </row>
    <row r="132" spans="2:11" ht="12.75">
      <c r="B132" s="203" t="s">
        <v>0</v>
      </c>
      <c r="C132" s="203" t="s">
        <v>1</v>
      </c>
      <c r="D132" s="203" t="s">
        <v>2</v>
      </c>
      <c r="E132" s="203" t="s">
        <v>290</v>
      </c>
      <c r="F132" s="204" t="s">
        <v>4</v>
      </c>
      <c r="G132" s="215" t="s">
        <v>326</v>
      </c>
      <c r="H132" s="215"/>
      <c r="I132" s="215"/>
      <c r="J132" s="215"/>
      <c r="K132" s="212" t="s">
        <v>320</v>
      </c>
    </row>
    <row r="133" spans="2:11" ht="4.5" customHeight="1">
      <c r="B133" s="158"/>
      <c r="C133" s="158"/>
      <c r="D133" s="158"/>
      <c r="E133" s="158"/>
      <c r="F133" s="205"/>
      <c r="G133" s="215"/>
      <c r="H133" s="215"/>
      <c r="I133" s="215"/>
      <c r="J133" s="215"/>
      <c r="K133" s="213"/>
    </row>
    <row r="134" spans="2:11" ht="84">
      <c r="B134" s="159"/>
      <c r="C134" s="159"/>
      <c r="D134" s="159"/>
      <c r="E134" s="159"/>
      <c r="F134" s="206"/>
      <c r="G134" s="2" t="s">
        <v>19</v>
      </c>
      <c r="H134" s="2" t="s">
        <v>20</v>
      </c>
      <c r="I134" s="2" t="s">
        <v>21</v>
      </c>
      <c r="J134" s="2" t="s">
        <v>22</v>
      </c>
      <c r="K134" s="214"/>
    </row>
    <row r="135" spans="2:11" ht="12.75">
      <c r="B135" s="54" t="s">
        <v>5</v>
      </c>
      <c r="C135" s="54" t="s">
        <v>6</v>
      </c>
      <c r="D135" s="54" t="s">
        <v>7</v>
      </c>
      <c r="E135" s="54" t="s">
        <v>8</v>
      </c>
      <c r="F135" s="145" t="s">
        <v>9</v>
      </c>
      <c r="G135" s="7">
        <v>6</v>
      </c>
      <c r="H135" s="7">
        <v>7</v>
      </c>
      <c r="I135" s="7">
        <v>8</v>
      </c>
      <c r="J135" s="8">
        <v>9</v>
      </c>
      <c r="K135" s="7">
        <v>10</v>
      </c>
    </row>
    <row r="136" spans="2:11" ht="18" customHeight="1">
      <c r="B136" s="77" t="s">
        <v>198</v>
      </c>
      <c r="C136" s="55"/>
      <c r="D136" s="55"/>
      <c r="E136" s="57" t="s">
        <v>199</v>
      </c>
      <c r="F136" s="78">
        <f aca="true" t="shared" si="3" ref="F136:F143">SUM(G136:K136)</f>
        <v>30010</v>
      </c>
      <c r="G136" s="18">
        <f>G137+G139</f>
        <v>30010</v>
      </c>
      <c r="H136" s="18">
        <f>H139</f>
        <v>0</v>
      </c>
      <c r="I136" s="18">
        <f>I139</f>
        <v>0</v>
      </c>
      <c r="J136" s="18">
        <f>J139</f>
        <v>0</v>
      </c>
      <c r="K136" s="18">
        <f>K139</f>
        <v>0</v>
      </c>
    </row>
    <row r="137" spans="2:11" ht="18" customHeight="1">
      <c r="B137" s="77"/>
      <c r="C137" s="55" t="s">
        <v>200</v>
      </c>
      <c r="D137" s="55"/>
      <c r="E137" s="57" t="s">
        <v>201</v>
      </c>
      <c r="F137" s="78">
        <f t="shared" si="3"/>
        <v>30000</v>
      </c>
      <c r="G137" s="18">
        <f aca="true" t="shared" si="4" ref="G137:K139">G138</f>
        <v>30000</v>
      </c>
      <c r="H137" s="18">
        <f t="shared" si="4"/>
        <v>0</v>
      </c>
      <c r="I137" s="18">
        <f t="shared" si="4"/>
        <v>0</v>
      </c>
      <c r="J137" s="18">
        <f t="shared" si="4"/>
        <v>0</v>
      </c>
      <c r="K137" s="18">
        <f t="shared" si="4"/>
        <v>0</v>
      </c>
    </row>
    <row r="138" spans="2:11" ht="30.75" customHeight="1">
      <c r="B138" s="79"/>
      <c r="C138" s="60"/>
      <c r="D138" s="60" t="s">
        <v>202</v>
      </c>
      <c r="E138" s="66" t="s">
        <v>203</v>
      </c>
      <c r="F138" s="78">
        <f t="shared" si="3"/>
        <v>30000</v>
      </c>
      <c r="G138" s="17">
        <v>30000</v>
      </c>
      <c r="H138" s="17"/>
      <c r="I138" s="17"/>
      <c r="J138" s="29"/>
      <c r="K138" s="17"/>
    </row>
    <row r="139" spans="2:11" ht="18" customHeight="1">
      <c r="B139" s="77"/>
      <c r="C139" s="55" t="s">
        <v>366</v>
      </c>
      <c r="D139" s="55"/>
      <c r="E139" s="57" t="s">
        <v>368</v>
      </c>
      <c r="F139" s="78">
        <f t="shared" si="3"/>
        <v>10</v>
      </c>
      <c r="G139" s="18">
        <f t="shared" si="4"/>
        <v>10</v>
      </c>
      <c r="H139" s="18">
        <f t="shared" si="4"/>
        <v>0</v>
      </c>
      <c r="I139" s="18">
        <f t="shared" si="4"/>
        <v>0</v>
      </c>
      <c r="J139" s="18">
        <f t="shared" si="4"/>
        <v>0</v>
      </c>
      <c r="K139" s="18">
        <f t="shared" si="4"/>
        <v>0</v>
      </c>
    </row>
    <row r="140" spans="2:11" ht="30.75" customHeight="1">
      <c r="B140" s="79"/>
      <c r="C140" s="60"/>
      <c r="D140" s="60" t="s">
        <v>43</v>
      </c>
      <c r="E140" s="61" t="s">
        <v>367</v>
      </c>
      <c r="F140" s="78">
        <f t="shared" si="3"/>
        <v>10</v>
      </c>
      <c r="G140" s="17">
        <v>10</v>
      </c>
      <c r="H140" s="17"/>
      <c r="I140" s="17"/>
      <c r="J140" s="29"/>
      <c r="K140" s="17"/>
    </row>
    <row r="141" spans="2:11" ht="24.75" customHeight="1">
      <c r="B141" s="77" t="s">
        <v>71</v>
      </c>
      <c r="C141" s="55"/>
      <c r="D141" s="55"/>
      <c r="E141" s="57" t="s">
        <v>72</v>
      </c>
      <c r="F141" s="78">
        <f t="shared" si="3"/>
        <v>2000</v>
      </c>
      <c r="G141" s="18">
        <f aca="true" t="shared" si="5" ref="G141:K142">G142</f>
        <v>2000</v>
      </c>
      <c r="H141" s="18">
        <f t="shared" si="5"/>
        <v>0</v>
      </c>
      <c r="I141" s="18">
        <f t="shared" si="5"/>
        <v>0</v>
      </c>
      <c r="J141" s="18">
        <f t="shared" si="5"/>
        <v>0</v>
      </c>
      <c r="K141" s="18">
        <f t="shared" si="5"/>
        <v>0</v>
      </c>
    </row>
    <row r="142" spans="2:11" ht="18" customHeight="1">
      <c r="B142" s="77"/>
      <c r="C142" s="55" t="s">
        <v>73</v>
      </c>
      <c r="D142" s="55"/>
      <c r="E142" s="57" t="s">
        <v>74</v>
      </c>
      <c r="F142" s="80">
        <f t="shared" si="3"/>
        <v>2000</v>
      </c>
      <c r="G142" s="18">
        <f t="shared" si="5"/>
        <v>2000</v>
      </c>
      <c r="H142" s="18">
        <f t="shared" si="5"/>
        <v>0</v>
      </c>
      <c r="I142" s="18">
        <f t="shared" si="5"/>
        <v>0</v>
      </c>
      <c r="J142" s="18">
        <f t="shared" si="5"/>
        <v>0</v>
      </c>
      <c r="K142" s="18">
        <f t="shared" si="5"/>
        <v>0</v>
      </c>
    </row>
    <row r="143" spans="2:11" ht="18" customHeight="1">
      <c r="B143" s="73"/>
      <c r="C143" s="60"/>
      <c r="D143" s="60" t="s">
        <v>43</v>
      </c>
      <c r="E143" s="66" t="s">
        <v>44</v>
      </c>
      <c r="F143" s="82">
        <f t="shared" si="3"/>
        <v>2000</v>
      </c>
      <c r="G143" s="45">
        <v>2000</v>
      </c>
      <c r="H143" s="17"/>
      <c r="I143" s="17"/>
      <c r="J143" s="29"/>
      <c r="K143" s="17"/>
    </row>
    <row r="144" spans="2:11" ht="18" customHeight="1">
      <c r="B144" s="77" t="s">
        <v>75</v>
      </c>
      <c r="C144" s="55"/>
      <c r="D144" s="55"/>
      <c r="E144" s="57" t="s">
        <v>76</v>
      </c>
      <c r="F144" s="80">
        <f aca="true" t="shared" si="6" ref="F144:F152">SUM(G144:K144)</f>
        <v>133050</v>
      </c>
      <c r="G144" s="18">
        <f>G145+G147+G150</f>
        <v>133050</v>
      </c>
      <c r="H144" s="18">
        <f>H145+H147+H150</f>
        <v>0</v>
      </c>
      <c r="I144" s="18">
        <f>I145+I147+I150</f>
        <v>0</v>
      </c>
      <c r="J144" s="18">
        <f>J145+J147+J150</f>
        <v>0</v>
      </c>
      <c r="K144" s="18">
        <f>K145+K147+K150</f>
        <v>0</v>
      </c>
    </row>
    <row r="145" spans="2:11" ht="18" customHeight="1">
      <c r="B145" s="77"/>
      <c r="C145" s="55" t="s">
        <v>321</v>
      </c>
      <c r="D145" s="55"/>
      <c r="E145" s="69" t="s">
        <v>322</v>
      </c>
      <c r="F145" s="81">
        <f t="shared" si="6"/>
        <v>2100</v>
      </c>
      <c r="G145" s="44">
        <f>G146</f>
        <v>2100</v>
      </c>
      <c r="H145" s="18">
        <f>H146</f>
        <v>0</v>
      </c>
      <c r="I145" s="18">
        <f>I146</f>
        <v>0</v>
      </c>
      <c r="J145" s="18">
        <f>J146</f>
        <v>0</v>
      </c>
      <c r="K145" s="18">
        <f>K146</f>
        <v>0</v>
      </c>
    </row>
    <row r="146" spans="2:11" ht="18" customHeight="1">
      <c r="B146" s="73"/>
      <c r="C146" s="60"/>
      <c r="D146" s="60" t="s">
        <v>43</v>
      </c>
      <c r="E146" s="61" t="s">
        <v>44</v>
      </c>
      <c r="F146" s="107">
        <f t="shared" si="6"/>
        <v>2100</v>
      </c>
      <c r="G146" s="17">
        <v>2100</v>
      </c>
      <c r="H146" s="17"/>
      <c r="I146" s="17"/>
      <c r="J146" s="29"/>
      <c r="K146" s="17"/>
    </row>
    <row r="147" spans="2:11" ht="18" customHeight="1">
      <c r="B147" s="77"/>
      <c r="C147" s="55" t="s">
        <v>77</v>
      </c>
      <c r="D147" s="55"/>
      <c r="E147" s="69" t="s">
        <v>78</v>
      </c>
      <c r="F147" s="82">
        <f t="shared" si="6"/>
        <v>80950</v>
      </c>
      <c r="G147" s="44">
        <f>SUM(G148:G149)</f>
        <v>80950</v>
      </c>
      <c r="H147" s="18">
        <f>SUM(H148:H149)</f>
        <v>0</v>
      </c>
      <c r="I147" s="18">
        <f>SUM(I148:I149)</f>
        <v>0</v>
      </c>
      <c r="J147" s="18">
        <f>SUM(J148:J149)</f>
        <v>0</v>
      </c>
      <c r="K147" s="18">
        <v>0</v>
      </c>
    </row>
    <row r="148" spans="2:11" ht="18" customHeight="1">
      <c r="B148" s="73"/>
      <c r="C148" s="60"/>
      <c r="D148" s="60" t="s">
        <v>39</v>
      </c>
      <c r="E148" s="66" t="s">
        <v>40</v>
      </c>
      <c r="F148" s="106">
        <f t="shared" si="6"/>
        <v>10950</v>
      </c>
      <c r="G148" s="45">
        <v>10950</v>
      </c>
      <c r="H148" s="17"/>
      <c r="I148" s="17"/>
      <c r="J148" s="29"/>
      <c r="K148" s="17"/>
    </row>
    <row r="149" spans="2:11" ht="18" customHeight="1">
      <c r="B149" s="73"/>
      <c r="C149" s="60"/>
      <c r="D149" s="60" t="s">
        <v>43</v>
      </c>
      <c r="E149" s="66" t="s">
        <v>44</v>
      </c>
      <c r="F149" s="106">
        <f t="shared" si="6"/>
        <v>70000</v>
      </c>
      <c r="G149" s="45">
        <v>70000</v>
      </c>
      <c r="H149" s="17"/>
      <c r="I149" s="17"/>
      <c r="J149" s="29"/>
      <c r="K149" s="17"/>
    </row>
    <row r="150" spans="2:11" ht="18" customHeight="1">
      <c r="B150" s="77"/>
      <c r="C150" s="55" t="s">
        <v>81</v>
      </c>
      <c r="D150" s="55"/>
      <c r="E150" s="69" t="s">
        <v>82</v>
      </c>
      <c r="F150" s="84">
        <f t="shared" si="6"/>
        <v>50000</v>
      </c>
      <c r="G150" s="44">
        <f>SUM(G151:G152)</f>
        <v>50000</v>
      </c>
      <c r="H150" s="44">
        <f>SUM(H151:H152)</f>
        <v>0</v>
      </c>
      <c r="I150" s="44">
        <f>SUM(I151:I152)</f>
        <v>0</v>
      </c>
      <c r="J150" s="44">
        <f>SUM(J151:J152)</f>
        <v>0</v>
      </c>
      <c r="K150" s="44">
        <f>SUM(K151:K152)</f>
        <v>0</v>
      </c>
    </row>
    <row r="151" spans="2:11" ht="18" customHeight="1">
      <c r="B151" s="83"/>
      <c r="C151" s="60"/>
      <c r="D151" s="60" t="s">
        <v>35</v>
      </c>
      <c r="E151" s="66" t="s">
        <v>36</v>
      </c>
      <c r="F151" s="82">
        <f t="shared" si="6"/>
        <v>40000</v>
      </c>
      <c r="G151" s="45">
        <v>40000</v>
      </c>
      <c r="H151" s="17"/>
      <c r="I151" s="17"/>
      <c r="J151" s="29"/>
      <c r="K151" s="17"/>
    </row>
    <row r="152" spans="2:11" ht="18" customHeight="1">
      <c r="B152" s="73"/>
      <c r="C152" s="60"/>
      <c r="D152" s="60" t="s">
        <v>39</v>
      </c>
      <c r="E152" s="66" t="s">
        <v>40</v>
      </c>
      <c r="F152" s="107">
        <f t="shared" si="6"/>
        <v>10000</v>
      </c>
      <c r="G152" s="45">
        <v>10000</v>
      </c>
      <c r="H152" s="17"/>
      <c r="I152" s="17"/>
      <c r="J152" s="29"/>
      <c r="K152" s="17"/>
    </row>
    <row r="153" spans="2:11" ht="18" customHeight="1">
      <c r="B153" s="77" t="s">
        <v>86</v>
      </c>
      <c r="C153" s="55"/>
      <c r="D153" s="55"/>
      <c r="E153" s="57" t="s">
        <v>87</v>
      </c>
      <c r="F153" s="80">
        <f aca="true" t="shared" si="7" ref="F153:F165">SUM(G153:K153)</f>
        <v>317440</v>
      </c>
      <c r="G153" s="18">
        <f>G154+G161</f>
        <v>250440</v>
      </c>
      <c r="H153" s="18">
        <f>H154+H161</f>
        <v>0</v>
      </c>
      <c r="I153" s="18">
        <f>I154+I161</f>
        <v>0</v>
      </c>
      <c r="J153" s="18">
        <f>J154+J161</f>
        <v>0</v>
      </c>
      <c r="K153" s="18">
        <f>K154+K161</f>
        <v>67000</v>
      </c>
    </row>
    <row r="154" spans="2:11" ht="18" customHeight="1">
      <c r="B154" s="77"/>
      <c r="C154" s="55" t="s">
        <v>88</v>
      </c>
      <c r="D154" s="55"/>
      <c r="E154" s="57" t="s">
        <v>89</v>
      </c>
      <c r="F154" s="80">
        <f t="shared" si="7"/>
        <v>231000</v>
      </c>
      <c r="G154" s="18">
        <f>SUM(G155:G158)</f>
        <v>231000</v>
      </c>
      <c r="H154" s="18">
        <f>H157</f>
        <v>0</v>
      </c>
      <c r="I154" s="18">
        <f>I157</f>
        <v>0</v>
      </c>
      <c r="J154" s="18">
        <f>J157</f>
        <v>0</v>
      </c>
      <c r="K154" s="18">
        <f>K158</f>
        <v>0</v>
      </c>
    </row>
    <row r="155" spans="2:11" ht="18" customHeight="1">
      <c r="B155" s="73"/>
      <c r="C155" s="60"/>
      <c r="D155" s="60" t="s">
        <v>33</v>
      </c>
      <c r="E155" s="66" t="s">
        <v>34</v>
      </c>
      <c r="F155" s="82">
        <f>SUM(G155:J155)</f>
        <v>1000</v>
      </c>
      <c r="G155" s="45">
        <v>1000</v>
      </c>
      <c r="H155" s="17"/>
      <c r="I155" s="17"/>
      <c r="J155" s="29"/>
      <c r="K155" s="17"/>
    </row>
    <row r="156" spans="2:11" ht="18" customHeight="1">
      <c r="B156" s="73"/>
      <c r="C156" s="60"/>
      <c r="D156" s="60" t="s">
        <v>35</v>
      </c>
      <c r="E156" s="66" t="s">
        <v>36</v>
      </c>
      <c r="F156" s="106">
        <f>SUM(G156:K156)</f>
        <v>55000</v>
      </c>
      <c r="G156" s="45">
        <v>55000</v>
      </c>
      <c r="H156" s="17"/>
      <c r="I156" s="17"/>
      <c r="J156" s="29"/>
      <c r="K156" s="17"/>
    </row>
    <row r="157" spans="2:11" ht="18" customHeight="1">
      <c r="B157" s="83"/>
      <c r="C157" s="60"/>
      <c r="D157" s="60" t="s">
        <v>39</v>
      </c>
      <c r="E157" s="66" t="s">
        <v>40</v>
      </c>
      <c r="F157" s="106">
        <f t="shared" si="7"/>
        <v>158000</v>
      </c>
      <c r="G157" s="45">
        <v>158000</v>
      </c>
      <c r="H157" s="17"/>
      <c r="I157" s="17"/>
      <c r="J157" s="29"/>
      <c r="K157" s="17"/>
    </row>
    <row r="158" spans="2:11" ht="18" customHeight="1">
      <c r="B158" s="73"/>
      <c r="C158" s="60"/>
      <c r="D158" s="60" t="s">
        <v>43</v>
      </c>
      <c r="E158" s="66" t="s">
        <v>367</v>
      </c>
      <c r="F158" s="106">
        <f t="shared" si="7"/>
        <v>17000</v>
      </c>
      <c r="G158" s="45">
        <v>17000</v>
      </c>
      <c r="H158" s="17"/>
      <c r="I158" s="17"/>
      <c r="J158" s="29"/>
      <c r="K158" s="17"/>
    </row>
    <row r="159" spans="2:11" ht="18" customHeight="1" hidden="1">
      <c r="B159" s="60"/>
      <c r="C159" s="60"/>
      <c r="D159" s="60"/>
      <c r="E159" s="66" t="s">
        <v>47</v>
      </c>
      <c r="F159" s="106"/>
      <c r="G159" s="45"/>
      <c r="H159" s="17"/>
      <c r="I159" s="17"/>
      <c r="J159" s="29"/>
      <c r="K159" s="17"/>
    </row>
    <row r="160" spans="2:11" ht="32.25" customHeight="1" hidden="1">
      <c r="B160" s="60"/>
      <c r="C160" s="60"/>
      <c r="D160" s="60" t="s">
        <v>264</v>
      </c>
      <c r="E160" s="66" t="s">
        <v>343</v>
      </c>
      <c r="F160" s="107">
        <f t="shared" si="7"/>
        <v>0</v>
      </c>
      <c r="G160" s="45"/>
      <c r="H160" s="17"/>
      <c r="I160" s="17"/>
      <c r="J160" s="29"/>
      <c r="K160" s="17"/>
    </row>
    <row r="161" spans="2:11" ht="18" customHeight="1">
      <c r="B161" s="77"/>
      <c r="C161" s="55" t="s">
        <v>100</v>
      </c>
      <c r="D161" s="55"/>
      <c r="E161" s="69" t="s">
        <v>68</v>
      </c>
      <c r="F161" s="81">
        <f t="shared" si="7"/>
        <v>86440</v>
      </c>
      <c r="G161" s="44">
        <f>SUM(G162:G165)</f>
        <v>19440</v>
      </c>
      <c r="H161" s="18">
        <f>SUM(H162:H164)</f>
        <v>0</v>
      </c>
      <c r="I161" s="18">
        <f>SUM(I162:I164)</f>
        <v>0</v>
      </c>
      <c r="J161" s="18">
        <f>SUM(J162:J164)</f>
        <v>0</v>
      </c>
      <c r="K161" s="18">
        <f>K166+K170</f>
        <v>67000</v>
      </c>
    </row>
    <row r="162" spans="2:11" ht="18" customHeight="1">
      <c r="B162" s="73"/>
      <c r="C162" s="60"/>
      <c r="D162" s="60" t="s">
        <v>33</v>
      </c>
      <c r="E162" s="66" t="s">
        <v>34</v>
      </c>
      <c r="F162" s="106">
        <f t="shared" si="7"/>
        <v>4000</v>
      </c>
      <c r="G162" s="45">
        <v>4000</v>
      </c>
      <c r="H162" s="17"/>
      <c r="I162" s="17"/>
      <c r="J162" s="29"/>
      <c r="K162" s="17"/>
    </row>
    <row r="163" spans="2:11" ht="18" customHeight="1">
      <c r="B163" s="73"/>
      <c r="C163" s="60"/>
      <c r="D163" s="60" t="s">
        <v>39</v>
      </c>
      <c r="E163" s="66" t="s">
        <v>40</v>
      </c>
      <c r="F163" s="106">
        <f>SUM(G163:K163)</f>
        <v>9300</v>
      </c>
      <c r="G163" s="45">
        <v>9300</v>
      </c>
      <c r="H163" s="17"/>
      <c r="I163" s="17"/>
      <c r="J163" s="29"/>
      <c r="K163" s="17"/>
    </row>
    <row r="164" spans="2:11" ht="18" customHeight="1">
      <c r="B164" s="73"/>
      <c r="C164" s="60"/>
      <c r="D164" s="60" t="s">
        <v>43</v>
      </c>
      <c r="E164" s="66" t="s">
        <v>44</v>
      </c>
      <c r="F164" s="106">
        <f t="shared" si="7"/>
        <v>380</v>
      </c>
      <c r="G164" s="45">
        <v>380</v>
      </c>
      <c r="H164" s="17"/>
      <c r="I164" s="17"/>
      <c r="J164" s="29"/>
      <c r="K164" s="17"/>
    </row>
    <row r="165" spans="2:11" ht="18" customHeight="1">
      <c r="B165" s="73"/>
      <c r="C165" s="60"/>
      <c r="D165" s="60" t="s">
        <v>369</v>
      </c>
      <c r="E165" s="66" t="s">
        <v>370</v>
      </c>
      <c r="F165" s="106">
        <f t="shared" si="7"/>
        <v>5760</v>
      </c>
      <c r="G165" s="45">
        <v>5760</v>
      </c>
      <c r="H165" s="17"/>
      <c r="I165" s="17"/>
      <c r="J165" s="29"/>
      <c r="K165" s="17"/>
    </row>
    <row r="166" spans="2:11" ht="18" customHeight="1">
      <c r="B166" s="73"/>
      <c r="C166" s="60"/>
      <c r="D166" s="60" t="s">
        <v>371</v>
      </c>
      <c r="E166" s="66" t="s">
        <v>207</v>
      </c>
      <c r="F166" s="106">
        <f>SUM(G166:K166)</f>
        <v>38000</v>
      </c>
      <c r="G166" s="45"/>
      <c r="H166" s="17"/>
      <c r="I166" s="17"/>
      <c r="J166" s="29"/>
      <c r="K166" s="17">
        <f>SUM(K168:K169)</f>
        <v>38000</v>
      </c>
    </row>
    <row r="167" spans="2:11" ht="18" customHeight="1">
      <c r="B167" s="60"/>
      <c r="C167" s="60"/>
      <c r="D167" s="60"/>
      <c r="E167" s="66" t="s">
        <v>47</v>
      </c>
      <c r="F167" s="106"/>
      <c r="G167" s="45"/>
      <c r="H167" s="17"/>
      <c r="I167" s="17"/>
      <c r="J167" s="29"/>
      <c r="K167" s="17"/>
    </row>
    <row r="168" spans="2:11" ht="18" customHeight="1">
      <c r="B168" s="60"/>
      <c r="C168" s="60"/>
      <c r="D168" s="60" t="s">
        <v>385</v>
      </c>
      <c r="E168" s="66" t="s">
        <v>344</v>
      </c>
      <c r="F168" s="106">
        <f>SUM(G168:K168)</f>
        <v>25000</v>
      </c>
      <c r="G168" s="45"/>
      <c r="H168" s="17"/>
      <c r="I168" s="17"/>
      <c r="J168" s="29"/>
      <c r="K168" s="17">
        <v>25000</v>
      </c>
    </row>
    <row r="169" spans="2:11" ht="33" customHeight="1">
      <c r="B169" s="60"/>
      <c r="C169" s="60"/>
      <c r="D169" s="60" t="s">
        <v>386</v>
      </c>
      <c r="E169" s="66" t="s">
        <v>345</v>
      </c>
      <c r="F169" s="106">
        <f>SUM(G169:K169)</f>
        <v>13000</v>
      </c>
      <c r="G169" s="45"/>
      <c r="H169" s="17"/>
      <c r="I169" s="17"/>
      <c r="J169" s="29"/>
      <c r="K169" s="17">
        <v>13000</v>
      </c>
    </row>
    <row r="170" spans="2:11" ht="18" customHeight="1">
      <c r="B170" s="73"/>
      <c r="C170" s="60"/>
      <c r="D170" s="60" t="s">
        <v>208</v>
      </c>
      <c r="E170" s="66" t="s">
        <v>207</v>
      </c>
      <c r="F170" s="106">
        <f>SUM(G170:K170)</f>
        <v>29000</v>
      </c>
      <c r="G170" s="45"/>
      <c r="H170" s="17"/>
      <c r="I170" s="17"/>
      <c r="J170" s="29"/>
      <c r="K170" s="17">
        <f>SUM(K172:K173)</f>
        <v>29000</v>
      </c>
    </row>
    <row r="171" spans="2:11" ht="18" customHeight="1">
      <c r="B171" s="60"/>
      <c r="C171" s="60"/>
      <c r="D171" s="60"/>
      <c r="E171" s="66" t="s">
        <v>47</v>
      </c>
      <c r="F171" s="106"/>
      <c r="G171" s="45"/>
      <c r="H171" s="17"/>
      <c r="I171" s="17"/>
      <c r="J171" s="29"/>
      <c r="K171" s="17"/>
    </row>
    <row r="172" spans="2:11" ht="17.25" customHeight="1">
      <c r="B172" s="60"/>
      <c r="C172" s="60"/>
      <c r="D172" s="60" t="s">
        <v>265</v>
      </c>
      <c r="E172" s="66" t="s">
        <v>344</v>
      </c>
      <c r="F172" s="106">
        <f aca="true" t="shared" si="8" ref="F172:F177">SUM(G172:K172)</f>
        <v>15000</v>
      </c>
      <c r="G172" s="45"/>
      <c r="H172" s="17"/>
      <c r="I172" s="17"/>
      <c r="J172" s="29"/>
      <c r="K172" s="17">
        <v>15000</v>
      </c>
    </row>
    <row r="173" spans="2:11" ht="25.5" customHeight="1">
      <c r="B173" s="60"/>
      <c r="C173" s="60"/>
      <c r="D173" s="60" t="s">
        <v>387</v>
      </c>
      <c r="E173" s="66" t="s">
        <v>345</v>
      </c>
      <c r="F173" s="106">
        <f t="shared" si="8"/>
        <v>14000</v>
      </c>
      <c r="G173" s="45"/>
      <c r="H173" s="17"/>
      <c r="I173" s="17"/>
      <c r="J173" s="29"/>
      <c r="K173" s="17">
        <v>14000</v>
      </c>
    </row>
    <row r="174" spans="2:11" ht="18" customHeight="1">
      <c r="B174" s="77" t="s">
        <v>101</v>
      </c>
      <c r="C174" s="55"/>
      <c r="D174" s="55"/>
      <c r="E174" s="57" t="s">
        <v>102</v>
      </c>
      <c r="F174" s="80">
        <f t="shared" si="8"/>
        <v>85000</v>
      </c>
      <c r="G174" s="18">
        <f>G175+G177</f>
        <v>81500</v>
      </c>
      <c r="H174" s="18">
        <f>H175+H177</f>
        <v>0</v>
      </c>
      <c r="I174" s="18">
        <f>I175+I177</f>
        <v>3500</v>
      </c>
      <c r="J174" s="18">
        <f>J175+J177</f>
        <v>0</v>
      </c>
      <c r="K174" s="18">
        <f>K175+K177</f>
        <v>0</v>
      </c>
    </row>
    <row r="175" spans="2:11" ht="18" customHeight="1">
      <c r="B175" s="77"/>
      <c r="C175" s="55" t="s">
        <v>209</v>
      </c>
      <c r="D175" s="55"/>
      <c r="E175" s="57" t="s">
        <v>210</v>
      </c>
      <c r="F175" s="80">
        <f t="shared" si="8"/>
        <v>10000</v>
      </c>
      <c r="G175" s="18">
        <f>G176</f>
        <v>10000</v>
      </c>
      <c r="H175" s="18">
        <f>H176</f>
        <v>0</v>
      </c>
      <c r="I175" s="18">
        <f>I176</f>
        <v>0</v>
      </c>
      <c r="J175" s="18">
        <f>J176</f>
        <v>0</v>
      </c>
      <c r="K175" s="18">
        <f>K176</f>
        <v>0</v>
      </c>
    </row>
    <row r="176" spans="2:11" ht="18" customHeight="1">
      <c r="B176" s="83"/>
      <c r="C176" s="60"/>
      <c r="D176" s="60" t="s">
        <v>39</v>
      </c>
      <c r="E176" s="61" t="s">
        <v>40</v>
      </c>
      <c r="F176" s="80">
        <f t="shared" si="8"/>
        <v>10000</v>
      </c>
      <c r="G176" s="17">
        <v>10000</v>
      </c>
      <c r="H176" s="17"/>
      <c r="I176" s="17"/>
      <c r="J176" s="29"/>
      <c r="K176" s="17"/>
    </row>
    <row r="177" spans="2:11" ht="18" customHeight="1">
      <c r="B177" s="77"/>
      <c r="C177" s="55" t="s">
        <v>103</v>
      </c>
      <c r="D177" s="55"/>
      <c r="E177" s="69" t="s">
        <v>104</v>
      </c>
      <c r="F177" s="80">
        <f t="shared" si="8"/>
        <v>75000</v>
      </c>
      <c r="G177" s="44">
        <f>G179+G186+G184</f>
        <v>71500</v>
      </c>
      <c r="H177" s="44">
        <f>H179+H186</f>
        <v>0</v>
      </c>
      <c r="I177" s="44">
        <f>I179+I186</f>
        <v>3500</v>
      </c>
      <c r="J177" s="44">
        <f>J179+J186</f>
        <v>0</v>
      </c>
      <c r="K177" s="44">
        <v>0</v>
      </c>
    </row>
    <row r="178" spans="2:11" ht="18" customHeight="1">
      <c r="B178" s="60"/>
      <c r="C178" s="60"/>
      <c r="D178" s="60"/>
      <c r="E178" s="66" t="s">
        <v>266</v>
      </c>
      <c r="F178" s="82"/>
      <c r="G178" s="45"/>
      <c r="H178" s="17"/>
      <c r="I178" s="17"/>
      <c r="J178" s="29"/>
      <c r="K178" s="17"/>
    </row>
    <row r="179" spans="2:11" ht="18" customHeight="1">
      <c r="B179" s="60"/>
      <c r="C179" s="86" t="s">
        <v>267</v>
      </c>
      <c r="D179" s="87"/>
      <c r="E179" s="88" t="s">
        <v>268</v>
      </c>
      <c r="F179" s="106">
        <f>SUM(G179:K179)</f>
        <v>65000</v>
      </c>
      <c r="G179" s="89">
        <f>G180</f>
        <v>61500</v>
      </c>
      <c r="H179" s="26">
        <f>H180</f>
        <v>0</v>
      </c>
      <c r="I179" s="26">
        <f>I180</f>
        <v>3500</v>
      </c>
      <c r="J179" s="26">
        <f>J180</f>
        <v>0</v>
      </c>
      <c r="K179" s="26"/>
    </row>
    <row r="180" spans="2:11" ht="18" customHeight="1">
      <c r="B180" s="60"/>
      <c r="C180" s="31"/>
      <c r="D180" s="60" t="s">
        <v>39</v>
      </c>
      <c r="E180" s="66" t="s">
        <v>40</v>
      </c>
      <c r="F180" s="106">
        <f>SUM(G180:K180)</f>
        <v>65000</v>
      </c>
      <c r="G180" s="45">
        <f>SUM(G182:G183)</f>
        <v>61500</v>
      </c>
      <c r="H180" s="17">
        <f>SUM(H182:H183)</f>
        <v>0</v>
      </c>
      <c r="I180" s="17">
        <f>SUM(I182:I183)</f>
        <v>3500</v>
      </c>
      <c r="J180" s="17">
        <f>SUM(J182:J183)</f>
        <v>0</v>
      </c>
      <c r="K180" s="17"/>
    </row>
    <row r="181" spans="2:11" ht="18" customHeight="1">
      <c r="B181" s="60"/>
      <c r="C181" s="31"/>
      <c r="D181" s="60"/>
      <c r="E181" s="66" t="s">
        <v>47</v>
      </c>
      <c r="F181" s="106"/>
      <c r="G181" s="89"/>
      <c r="H181" s="17"/>
      <c r="I181" s="26"/>
      <c r="J181" s="29"/>
      <c r="K181" s="26"/>
    </row>
    <row r="182" spans="2:11" ht="18" customHeight="1">
      <c r="B182" s="60"/>
      <c r="C182" s="60"/>
      <c r="D182" s="90" t="s">
        <v>269</v>
      </c>
      <c r="E182" s="91" t="s">
        <v>270</v>
      </c>
      <c r="F182" s="106">
        <f aca="true" t="shared" si="9" ref="F182:F187">SUM(G182:K182)</f>
        <v>61500</v>
      </c>
      <c r="G182" s="45">
        <v>61500</v>
      </c>
      <c r="H182" s="17"/>
      <c r="I182" s="17"/>
      <c r="J182" s="29"/>
      <c r="K182" s="17"/>
    </row>
    <row r="183" spans="2:11" ht="18" customHeight="1">
      <c r="B183" s="60"/>
      <c r="C183" s="60"/>
      <c r="D183" s="24" t="s">
        <v>271</v>
      </c>
      <c r="E183" s="92" t="s">
        <v>272</v>
      </c>
      <c r="F183" s="106">
        <f t="shared" si="9"/>
        <v>3500</v>
      </c>
      <c r="G183" s="45"/>
      <c r="H183" s="17"/>
      <c r="I183" s="17">
        <v>3500</v>
      </c>
      <c r="J183" s="29"/>
      <c r="K183" s="17"/>
    </row>
    <row r="184" spans="2:11" ht="18" customHeight="1">
      <c r="B184" s="60"/>
      <c r="C184" s="93" t="s">
        <v>273</v>
      </c>
      <c r="D184" s="25"/>
      <c r="E184" s="88" t="s">
        <v>274</v>
      </c>
      <c r="F184" s="106">
        <f t="shared" si="9"/>
        <v>5000</v>
      </c>
      <c r="G184" s="94">
        <f>G185</f>
        <v>5000</v>
      </c>
      <c r="H184" s="84">
        <f>H185</f>
        <v>0</v>
      </c>
      <c r="I184" s="84">
        <f>I185</f>
        <v>0</v>
      </c>
      <c r="J184" s="84">
        <f>J185</f>
        <v>0</v>
      </c>
      <c r="K184" s="84"/>
    </row>
    <row r="185" spans="2:11" ht="18" customHeight="1">
      <c r="B185" s="60"/>
      <c r="C185" s="32"/>
      <c r="D185" s="60" t="s">
        <v>39</v>
      </c>
      <c r="E185" s="66" t="s">
        <v>40</v>
      </c>
      <c r="F185" s="107">
        <f t="shared" si="9"/>
        <v>5000</v>
      </c>
      <c r="G185" s="95">
        <v>5000</v>
      </c>
      <c r="H185" s="17"/>
      <c r="I185" s="17"/>
      <c r="J185" s="29"/>
      <c r="K185" s="85"/>
    </row>
    <row r="186" spans="2:11" ht="18" customHeight="1">
      <c r="B186" s="60"/>
      <c r="C186" s="93" t="s">
        <v>350</v>
      </c>
      <c r="D186" s="25"/>
      <c r="E186" s="88" t="s">
        <v>351</v>
      </c>
      <c r="F186" s="106">
        <f t="shared" si="9"/>
        <v>5000</v>
      </c>
      <c r="G186" s="94">
        <f>G187</f>
        <v>5000</v>
      </c>
      <c r="H186" s="84">
        <f>H187</f>
        <v>0</v>
      </c>
      <c r="I186" s="84">
        <f>I187</f>
        <v>0</v>
      </c>
      <c r="J186" s="84">
        <f>J187</f>
        <v>0</v>
      </c>
      <c r="K186" s="84"/>
    </row>
    <row r="187" spans="2:11" ht="18" customHeight="1">
      <c r="B187" s="60"/>
      <c r="C187" s="32"/>
      <c r="D187" s="60" t="s">
        <v>39</v>
      </c>
      <c r="E187" s="66" t="s">
        <v>40</v>
      </c>
      <c r="F187" s="107">
        <f t="shared" si="9"/>
        <v>5000</v>
      </c>
      <c r="G187" s="95">
        <v>5000</v>
      </c>
      <c r="H187" s="17"/>
      <c r="I187" s="17"/>
      <c r="J187" s="29"/>
      <c r="K187" s="85"/>
    </row>
    <row r="188" spans="2:11" ht="18" customHeight="1">
      <c r="B188" s="77" t="s">
        <v>107</v>
      </c>
      <c r="C188" s="55"/>
      <c r="D188" s="77"/>
      <c r="E188" s="57" t="s">
        <v>108</v>
      </c>
      <c r="F188" s="96">
        <f aca="true" t="shared" si="10" ref="F188:F232">SUM(G188:J188)</f>
        <v>2703600</v>
      </c>
      <c r="G188" s="18">
        <f>G189+G195+G199+G204+G229+G232+G227</f>
        <v>2649300</v>
      </c>
      <c r="H188" s="18">
        <f>H189+H195+H199+H204+H229+H232</f>
        <v>49800</v>
      </c>
      <c r="I188" s="18">
        <f>I189+I195+I199+I204+I229+I232</f>
        <v>0</v>
      </c>
      <c r="J188" s="18">
        <f>J189+J195+J199+J204+J229+J232</f>
        <v>4500</v>
      </c>
      <c r="K188" s="18">
        <f>K189+K195+K199+K204+K229+K232</f>
        <v>0</v>
      </c>
    </row>
    <row r="189" spans="2:11" ht="18" customHeight="1">
      <c r="B189" s="77"/>
      <c r="C189" s="55" t="s">
        <v>109</v>
      </c>
      <c r="D189" s="77"/>
      <c r="E189" s="57" t="s">
        <v>110</v>
      </c>
      <c r="F189" s="78">
        <f t="shared" si="10"/>
        <v>49800</v>
      </c>
      <c r="G189" s="18">
        <f>SUM(G190:G194)</f>
        <v>0</v>
      </c>
      <c r="H189" s="18">
        <f>SUM(H190:H194)</f>
        <v>49800</v>
      </c>
      <c r="I189" s="18">
        <f>SUM(I190:I194)</f>
        <v>0</v>
      </c>
      <c r="J189" s="18">
        <f>SUM(J190:J194)</f>
        <v>0</v>
      </c>
      <c r="K189" s="18">
        <f>SUM(K190:K194)</f>
        <v>0</v>
      </c>
    </row>
    <row r="190" spans="2:11" ht="18" customHeight="1">
      <c r="B190" s="83"/>
      <c r="C190" s="60"/>
      <c r="D190" s="60" t="s">
        <v>25</v>
      </c>
      <c r="E190" s="61" t="s">
        <v>26</v>
      </c>
      <c r="F190" s="84">
        <f t="shared" si="10"/>
        <v>39983</v>
      </c>
      <c r="G190" s="17"/>
      <c r="H190" s="17">
        <v>39983</v>
      </c>
      <c r="I190" s="17"/>
      <c r="J190" s="17"/>
      <c r="K190" s="17"/>
    </row>
    <row r="191" spans="2:11" ht="18" customHeight="1">
      <c r="B191" s="73"/>
      <c r="C191" s="60"/>
      <c r="D191" s="60" t="s">
        <v>29</v>
      </c>
      <c r="E191" s="61" t="s">
        <v>30</v>
      </c>
      <c r="F191" s="84">
        <f t="shared" si="10"/>
        <v>6837</v>
      </c>
      <c r="G191" s="17"/>
      <c r="H191" s="17">
        <v>6837</v>
      </c>
      <c r="I191" s="17"/>
      <c r="J191" s="17"/>
      <c r="K191" s="17"/>
    </row>
    <row r="192" spans="2:11" ht="18" customHeight="1">
      <c r="B192" s="73"/>
      <c r="C192" s="60"/>
      <c r="D192" s="60" t="s">
        <v>31</v>
      </c>
      <c r="E192" s="61" t="s">
        <v>32</v>
      </c>
      <c r="F192" s="84">
        <f t="shared" si="10"/>
        <v>980</v>
      </c>
      <c r="G192" s="17"/>
      <c r="H192" s="17">
        <v>980</v>
      </c>
      <c r="I192" s="17"/>
      <c r="J192" s="17"/>
      <c r="K192" s="17"/>
    </row>
    <row r="193" spans="2:11" ht="18" customHeight="1">
      <c r="B193" s="73"/>
      <c r="C193" s="60"/>
      <c r="D193" s="60" t="s">
        <v>33</v>
      </c>
      <c r="E193" s="61" t="s">
        <v>34</v>
      </c>
      <c r="F193" s="84">
        <f t="shared" si="10"/>
        <v>1000</v>
      </c>
      <c r="G193" s="17"/>
      <c r="H193" s="17">
        <v>1000</v>
      </c>
      <c r="I193" s="17"/>
      <c r="J193" s="17"/>
      <c r="K193" s="17"/>
    </row>
    <row r="194" spans="2:11" ht="18" customHeight="1">
      <c r="B194" s="97"/>
      <c r="C194" s="60"/>
      <c r="D194" s="60" t="s">
        <v>39</v>
      </c>
      <c r="E194" s="61" t="s">
        <v>40</v>
      </c>
      <c r="F194" s="84">
        <f t="shared" si="10"/>
        <v>1000</v>
      </c>
      <c r="G194" s="17"/>
      <c r="H194" s="17">
        <v>1000</v>
      </c>
      <c r="I194" s="17"/>
      <c r="J194" s="17"/>
      <c r="K194" s="17"/>
    </row>
    <row r="195" spans="2:11" ht="18" customHeight="1">
      <c r="B195" s="77"/>
      <c r="C195" s="55" t="s">
        <v>113</v>
      </c>
      <c r="D195" s="55"/>
      <c r="E195" s="57" t="s">
        <v>114</v>
      </c>
      <c r="F195" s="78">
        <f t="shared" si="10"/>
        <v>4500</v>
      </c>
      <c r="G195" s="18">
        <f>SUM(G196:G198)</f>
        <v>0</v>
      </c>
      <c r="H195" s="18">
        <f>SUM(H196:H198)</f>
        <v>0</v>
      </c>
      <c r="I195" s="18">
        <f>SUM(I196:I198)</f>
        <v>0</v>
      </c>
      <c r="J195" s="18">
        <f>SUM(J196:J198)</f>
        <v>4500</v>
      </c>
      <c r="K195" s="18">
        <f>SUM(K196:K198)</f>
        <v>0</v>
      </c>
    </row>
    <row r="196" spans="2:11" ht="18" customHeight="1">
      <c r="B196" s="83"/>
      <c r="C196" s="60"/>
      <c r="D196" s="60" t="s">
        <v>25</v>
      </c>
      <c r="E196" s="61" t="s">
        <v>26</v>
      </c>
      <c r="F196" s="84">
        <f t="shared" si="10"/>
        <v>3760</v>
      </c>
      <c r="G196" s="17"/>
      <c r="H196" s="17"/>
      <c r="I196" s="17"/>
      <c r="J196" s="17">
        <v>3760</v>
      </c>
      <c r="K196" s="17"/>
    </row>
    <row r="197" spans="2:11" ht="18" customHeight="1">
      <c r="B197" s="73"/>
      <c r="C197" s="60"/>
      <c r="D197" s="60" t="s">
        <v>29</v>
      </c>
      <c r="E197" s="61" t="s">
        <v>30</v>
      </c>
      <c r="F197" s="84">
        <f t="shared" si="10"/>
        <v>647</v>
      </c>
      <c r="G197" s="17"/>
      <c r="H197" s="17"/>
      <c r="I197" s="17"/>
      <c r="J197" s="17">
        <v>647</v>
      </c>
      <c r="K197" s="17"/>
    </row>
    <row r="198" spans="2:11" ht="18" customHeight="1">
      <c r="B198" s="73"/>
      <c r="C198" s="60"/>
      <c r="D198" s="60" t="s">
        <v>31</v>
      </c>
      <c r="E198" s="61" t="s">
        <v>32</v>
      </c>
      <c r="F198" s="84">
        <f t="shared" si="10"/>
        <v>93</v>
      </c>
      <c r="G198" s="17"/>
      <c r="H198" s="17"/>
      <c r="I198" s="17"/>
      <c r="J198" s="17">
        <v>93</v>
      </c>
      <c r="K198" s="17"/>
    </row>
    <row r="199" spans="2:11" ht="18" customHeight="1">
      <c r="B199" s="77"/>
      <c r="C199" s="55" t="s">
        <v>211</v>
      </c>
      <c r="D199" s="55"/>
      <c r="E199" s="57" t="s">
        <v>212</v>
      </c>
      <c r="F199" s="78">
        <f t="shared" si="10"/>
        <v>86000</v>
      </c>
      <c r="G199" s="18">
        <f>SUM(G200:G203)</f>
        <v>86000</v>
      </c>
      <c r="H199" s="18">
        <f>SUM(H200:H203)</f>
        <v>0</v>
      </c>
      <c r="I199" s="18">
        <f>SUM(I200:I203)</f>
        <v>0</v>
      </c>
      <c r="J199" s="18">
        <f>SUM(J200:J203)</f>
        <v>0</v>
      </c>
      <c r="K199" s="18">
        <f>SUM(K200:K203)</f>
        <v>0</v>
      </c>
    </row>
    <row r="200" spans="2:11" ht="18" customHeight="1">
      <c r="B200" s="83"/>
      <c r="C200" s="60"/>
      <c r="D200" s="60" t="s">
        <v>213</v>
      </c>
      <c r="E200" s="61" t="s">
        <v>214</v>
      </c>
      <c r="F200" s="84">
        <f t="shared" si="10"/>
        <v>81000</v>
      </c>
      <c r="G200" s="17">
        <v>81000</v>
      </c>
      <c r="H200" s="17"/>
      <c r="I200" s="17"/>
      <c r="J200" s="29"/>
      <c r="K200" s="17"/>
    </row>
    <row r="201" spans="2:11" ht="18" customHeight="1">
      <c r="B201" s="73"/>
      <c r="C201" s="60"/>
      <c r="D201" s="60" t="s">
        <v>33</v>
      </c>
      <c r="E201" s="61" t="s">
        <v>34</v>
      </c>
      <c r="F201" s="84">
        <f t="shared" si="10"/>
        <v>4000</v>
      </c>
      <c r="G201" s="17">
        <v>4000</v>
      </c>
      <c r="H201" s="17"/>
      <c r="I201" s="17"/>
      <c r="J201" s="29"/>
      <c r="K201" s="17"/>
    </row>
    <row r="202" spans="2:11" ht="18" customHeight="1">
      <c r="B202" s="73"/>
      <c r="C202" s="60"/>
      <c r="D202" s="60" t="s">
        <v>39</v>
      </c>
      <c r="E202" s="61" t="s">
        <v>40</v>
      </c>
      <c r="F202" s="84">
        <f>SUM(G202:J202)</f>
        <v>400</v>
      </c>
      <c r="G202" s="17">
        <v>400</v>
      </c>
      <c r="H202" s="17"/>
      <c r="I202" s="17"/>
      <c r="J202" s="29"/>
      <c r="K202" s="17"/>
    </row>
    <row r="203" spans="2:11" ht="26.25" customHeight="1">
      <c r="B203" s="73"/>
      <c r="C203" s="60"/>
      <c r="D203" s="60" t="s">
        <v>204</v>
      </c>
      <c r="E203" s="61" t="s">
        <v>205</v>
      </c>
      <c r="F203" s="84">
        <f t="shared" si="10"/>
        <v>600</v>
      </c>
      <c r="G203" s="17">
        <v>600</v>
      </c>
      <c r="H203" s="17"/>
      <c r="I203" s="17"/>
      <c r="J203" s="29"/>
      <c r="K203" s="17"/>
    </row>
    <row r="204" spans="2:11" ht="18" customHeight="1">
      <c r="B204" s="77"/>
      <c r="C204" s="55" t="s">
        <v>215</v>
      </c>
      <c r="D204" s="55"/>
      <c r="E204" s="57" t="s">
        <v>216</v>
      </c>
      <c r="F204" s="78">
        <f t="shared" si="10"/>
        <v>2439240</v>
      </c>
      <c r="G204" s="18">
        <f>SUM(G205:G226)</f>
        <v>2439240</v>
      </c>
      <c r="H204" s="18">
        <f>SUM(H205:H226)</f>
        <v>0</v>
      </c>
      <c r="I204" s="18">
        <f>SUM(I205:I226)</f>
        <v>0</v>
      </c>
      <c r="J204" s="18">
        <f>SUM(J205:J226)</f>
        <v>0</v>
      </c>
      <c r="K204" s="18">
        <f>SUM(K205:K226)</f>
        <v>0</v>
      </c>
    </row>
    <row r="205" spans="2:11" ht="18" customHeight="1">
      <c r="B205" s="83"/>
      <c r="C205" s="60"/>
      <c r="D205" s="60" t="s">
        <v>23</v>
      </c>
      <c r="E205" s="61" t="s">
        <v>24</v>
      </c>
      <c r="F205" s="84">
        <f t="shared" si="10"/>
        <v>3000</v>
      </c>
      <c r="G205" s="17">
        <v>3000</v>
      </c>
      <c r="H205" s="17"/>
      <c r="I205" s="17"/>
      <c r="J205" s="29"/>
      <c r="K205" s="17"/>
    </row>
    <row r="206" spans="2:11" ht="18" customHeight="1">
      <c r="B206" s="73"/>
      <c r="C206" s="60"/>
      <c r="D206" s="60" t="s">
        <v>25</v>
      </c>
      <c r="E206" s="61" t="s">
        <v>26</v>
      </c>
      <c r="F206" s="84">
        <f t="shared" si="10"/>
        <v>1284780</v>
      </c>
      <c r="G206" s="17">
        <v>1284780</v>
      </c>
      <c r="H206" s="17"/>
      <c r="I206" s="17"/>
      <c r="J206" s="29"/>
      <c r="K206" s="17"/>
    </row>
    <row r="207" spans="2:11" ht="18" customHeight="1">
      <c r="B207" s="73"/>
      <c r="C207" s="60"/>
      <c r="D207" s="60" t="s">
        <v>27</v>
      </c>
      <c r="E207" s="61" t="s">
        <v>28</v>
      </c>
      <c r="F207" s="84">
        <f t="shared" si="10"/>
        <v>94200</v>
      </c>
      <c r="G207" s="17">
        <v>94200</v>
      </c>
      <c r="H207" s="17"/>
      <c r="I207" s="17"/>
      <c r="J207" s="29"/>
      <c r="K207" s="17"/>
    </row>
    <row r="208" spans="2:11" ht="18" customHeight="1">
      <c r="B208" s="73"/>
      <c r="C208" s="60"/>
      <c r="D208" s="60" t="s">
        <v>29</v>
      </c>
      <c r="E208" s="61" t="s">
        <v>30</v>
      </c>
      <c r="F208" s="84">
        <f t="shared" si="10"/>
        <v>234400</v>
      </c>
      <c r="G208" s="17">
        <v>234400</v>
      </c>
      <c r="H208" s="17"/>
      <c r="I208" s="17"/>
      <c r="J208" s="29"/>
      <c r="K208" s="17"/>
    </row>
    <row r="209" spans="2:11" ht="18" customHeight="1">
      <c r="B209" s="73"/>
      <c r="C209" s="60"/>
      <c r="D209" s="60" t="s">
        <v>31</v>
      </c>
      <c r="E209" s="61" t="s">
        <v>32</v>
      </c>
      <c r="F209" s="84">
        <f t="shared" si="10"/>
        <v>35000</v>
      </c>
      <c r="G209" s="17">
        <v>35000</v>
      </c>
      <c r="H209" s="17"/>
      <c r="I209" s="17"/>
      <c r="J209" s="29"/>
      <c r="K209" s="17"/>
    </row>
    <row r="210" spans="2:11" ht="27.75" customHeight="1">
      <c r="B210" s="73"/>
      <c r="C210" s="60"/>
      <c r="D210" s="60" t="s">
        <v>217</v>
      </c>
      <c r="E210" s="61" t="s">
        <v>218</v>
      </c>
      <c r="F210" s="84">
        <f t="shared" si="10"/>
        <v>36300</v>
      </c>
      <c r="G210" s="17">
        <v>36300</v>
      </c>
      <c r="H210" s="17"/>
      <c r="I210" s="17"/>
      <c r="J210" s="29"/>
      <c r="K210" s="17"/>
    </row>
    <row r="211" spans="2:11" ht="18" customHeight="1">
      <c r="B211" s="73"/>
      <c r="C211" s="60"/>
      <c r="D211" s="60" t="s">
        <v>48</v>
      </c>
      <c r="E211" s="61" t="s">
        <v>49</v>
      </c>
      <c r="F211" s="84">
        <f t="shared" si="10"/>
        <v>5000</v>
      </c>
      <c r="G211" s="17">
        <v>5000</v>
      </c>
      <c r="H211" s="17"/>
      <c r="I211" s="17"/>
      <c r="J211" s="29"/>
      <c r="K211" s="17"/>
    </row>
    <row r="212" spans="2:11" ht="18" customHeight="1">
      <c r="B212" s="73"/>
      <c r="C212" s="60"/>
      <c r="D212" s="60" t="s">
        <v>33</v>
      </c>
      <c r="E212" s="61" t="s">
        <v>34</v>
      </c>
      <c r="F212" s="84">
        <f t="shared" si="10"/>
        <v>52480</v>
      </c>
      <c r="G212" s="17">
        <v>52480</v>
      </c>
      <c r="H212" s="17"/>
      <c r="I212" s="17"/>
      <c r="J212" s="29"/>
      <c r="K212" s="17"/>
    </row>
    <row r="213" spans="2:11" ht="18" customHeight="1">
      <c r="B213" s="73"/>
      <c r="C213" s="60"/>
      <c r="D213" s="60" t="s">
        <v>50</v>
      </c>
      <c r="E213" s="61" t="s">
        <v>51</v>
      </c>
      <c r="F213" s="84">
        <f t="shared" si="10"/>
        <v>20000</v>
      </c>
      <c r="G213" s="17">
        <v>20000</v>
      </c>
      <c r="H213" s="17"/>
      <c r="I213" s="17"/>
      <c r="J213" s="29"/>
      <c r="K213" s="17"/>
    </row>
    <row r="214" spans="2:11" ht="18" customHeight="1">
      <c r="B214" s="73"/>
      <c r="C214" s="60"/>
      <c r="D214" s="60" t="s">
        <v>35</v>
      </c>
      <c r="E214" s="61" t="s">
        <v>36</v>
      </c>
      <c r="F214" s="84">
        <f t="shared" si="10"/>
        <v>10000</v>
      </c>
      <c r="G214" s="17">
        <v>10000</v>
      </c>
      <c r="H214" s="17"/>
      <c r="I214" s="17"/>
      <c r="J214" s="29"/>
      <c r="K214" s="17"/>
    </row>
    <row r="215" spans="2:11" ht="18" customHeight="1">
      <c r="B215" s="73"/>
      <c r="C215" s="60"/>
      <c r="D215" s="60" t="s">
        <v>37</v>
      </c>
      <c r="E215" s="61" t="s">
        <v>38</v>
      </c>
      <c r="F215" s="84">
        <f t="shared" si="10"/>
        <v>1000</v>
      </c>
      <c r="G215" s="17">
        <v>1000</v>
      </c>
      <c r="H215" s="17"/>
      <c r="I215" s="17"/>
      <c r="J215" s="29"/>
      <c r="K215" s="17"/>
    </row>
    <row r="216" spans="2:11" ht="18" customHeight="1">
      <c r="B216" s="73"/>
      <c r="C216" s="60"/>
      <c r="D216" s="60" t="s">
        <v>39</v>
      </c>
      <c r="E216" s="61" t="s">
        <v>40</v>
      </c>
      <c r="F216" s="84">
        <f t="shared" si="10"/>
        <v>150000</v>
      </c>
      <c r="G216" s="17">
        <v>150000</v>
      </c>
      <c r="H216" s="17"/>
      <c r="I216" s="17"/>
      <c r="J216" s="29"/>
      <c r="K216" s="17"/>
    </row>
    <row r="217" spans="2:11" ht="18" customHeight="1">
      <c r="B217" s="73"/>
      <c r="C217" s="60"/>
      <c r="D217" s="60" t="s">
        <v>52</v>
      </c>
      <c r="E217" s="61" t="s">
        <v>53</v>
      </c>
      <c r="F217" s="84">
        <f t="shared" si="10"/>
        <v>10000</v>
      </c>
      <c r="G217" s="17">
        <v>10000</v>
      </c>
      <c r="H217" s="17"/>
      <c r="I217" s="17"/>
      <c r="J217" s="29"/>
      <c r="K217" s="17"/>
    </row>
    <row r="218" spans="2:11" ht="25.5" customHeight="1">
      <c r="B218" s="73"/>
      <c r="C218" s="60"/>
      <c r="D218" s="60" t="s">
        <v>204</v>
      </c>
      <c r="E218" s="61" t="s">
        <v>205</v>
      </c>
      <c r="F218" s="84">
        <f t="shared" si="10"/>
        <v>3000</v>
      </c>
      <c r="G218" s="17">
        <v>3000</v>
      </c>
      <c r="H218" s="17"/>
      <c r="I218" s="17"/>
      <c r="J218" s="29"/>
      <c r="K218" s="17"/>
    </row>
    <row r="219" spans="2:11" ht="28.5" customHeight="1">
      <c r="B219" s="73"/>
      <c r="C219" s="60"/>
      <c r="D219" s="60" t="s">
        <v>54</v>
      </c>
      <c r="E219" s="61" t="s">
        <v>55</v>
      </c>
      <c r="F219" s="84">
        <f t="shared" si="10"/>
        <v>7000</v>
      </c>
      <c r="G219" s="17">
        <v>7000</v>
      </c>
      <c r="H219" s="17"/>
      <c r="I219" s="17"/>
      <c r="J219" s="29"/>
      <c r="K219" s="17"/>
    </row>
    <row r="220" spans="2:11" ht="18" customHeight="1">
      <c r="B220" s="73"/>
      <c r="C220" s="60"/>
      <c r="D220" s="60" t="s">
        <v>41</v>
      </c>
      <c r="E220" s="61" t="s">
        <v>42</v>
      </c>
      <c r="F220" s="84">
        <f t="shared" si="10"/>
        <v>30000</v>
      </c>
      <c r="G220" s="17">
        <v>30000</v>
      </c>
      <c r="H220" s="17"/>
      <c r="I220" s="17"/>
      <c r="J220" s="29"/>
      <c r="K220" s="17"/>
    </row>
    <row r="221" spans="2:11" ht="18" customHeight="1">
      <c r="B221" s="73"/>
      <c r="C221" s="60"/>
      <c r="D221" s="60" t="s">
        <v>219</v>
      </c>
      <c r="E221" s="61" t="s">
        <v>220</v>
      </c>
      <c r="F221" s="84">
        <f t="shared" si="10"/>
        <v>4000</v>
      </c>
      <c r="G221" s="17">
        <v>4000</v>
      </c>
      <c r="H221" s="17"/>
      <c r="I221" s="17"/>
      <c r="J221" s="29"/>
      <c r="K221" s="17"/>
    </row>
    <row r="222" spans="2:11" ht="18" customHeight="1">
      <c r="B222" s="73"/>
      <c r="C222" s="60"/>
      <c r="D222" s="60" t="s">
        <v>43</v>
      </c>
      <c r="E222" s="61" t="s">
        <v>44</v>
      </c>
      <c r="F222" s="84">
        <f t="shared" si="10"/>
        <v>11400</v>
      </c>
      <c r="G222" s="17">
        <v>11400</v>
      </c>
      <c r="H222" s="17"/>
      <c r="I222" s="17"/>
      <c r="J222" s="29"/>
      <c r="K222" s="17"/>
    </row>
    <row r="223" spans="2:11" ht="18" customHeight="1">
      <c r="B223" s="73"/>
      <c r="C223" s="60"/>
      <c r="D223" s="60" t="s">
        <v>45</v>
      </c>
      <c r="E223" s="61" t="s">
        <v>46</v>
      </c>
      <c r="F223" s="84">
        <f>SUM(G223:J223)</f>
        <v>27200</v>
      </c>
      <c r="G223" s="17">
        <v>27200</v>
      </c>
      <c r="H223" s="17"/>
      <c r="I223" s="17"/>
      <c r="J223" s="29"/>
      <c r="K223" s="17"/>
    </row>
    <row r="224" spans="2:11" ht="18" customHeight="1">
      <c r="B224" s="73"/>
      <c r="C224" s="60"/>
      <c r="D224" s="60" t="s">
        <v>359</v>
      </c>
      <c r="E224" s="61" t="s">
        <v>128</v>
      </c>
      <c r="F224" s="84">
        <f t="shared" si="10"/>
        <v>410000</v>
      </c>
      <c r="G224" s="17">
        <v>410000</v>
      </c>
      <c r="H224" s="17"/>
      <c r="I224" s="17"/>
      <c r="J224" s="29"/>
      <c r="K224" s="17"/>
    </row>
    <row r="225" spans="2:11" ht="18" customHeight="1">
      <c r="B225" s="73"/>
      <c r="C225" s="60"/>
      <c r="D225" s="60" t="s">
        <v>369</v>
      </c>
      <c r="E225" s="61" t="s">
        <v>370</v>
      </c>
      <c r="F225" s="84">
        <f>SUM(G225:J225)</f>
        <v>480</v>
      </c>
      <c r="G225" s="17">
        <v>480</v>
      </c>
      <c r="H225" s="17"/>
      <c r="I225" s="17"/>
      <c r="J225" s="29"/>
      <c r="K225" s="17"/>
    </row>
    <row r="226" spans="2:11" ht="24" customHeight="1">
      <c r="B226" s="73"/>
      <c r="C226" s="60"/>
      <c r="D226" s="60" t="s">
        <v>56</v>
      </c>
      <c r="E226" s="61" t="s">
        <v>57</v>
      </c>
      <c r="F226" s="84">
        <f t="shared" si="10"/>
        <v>10000</v>
      </c>
      <c r="G226" s="17">
        <v>10000</v>
      </c>
      <c r="H226" s="17"/>
      <c r="I226" s="17"/>
      <c r="J226" s="29"/>
      <c r="K226" s="17"/>
    </row>
    <row r="227" spans="2:11" ht="18" customHeight="1">
      <c r="B227" s="77"/>
      <c r="C227" s="55" t="s">
        <v>337</v>
      </c>
      <c r="D227" s="55"/>
      <c r="E227" s="57" t="s">
        <v>338</v>
      </c>
      <c r="F227" s="78">
        <f>SUM(G227:J227)</f>
        <v>700</v>
      </c>
      <c r="G227" s="18">
        <f>SUM(G228:G228)</f>
        <v>700</v>
      </c>
      <c r="H227" s="18">
        <f>SUM(H228:H228)</f>
        <v>0</v>
      </c>
      <c r="I227" s="18">
        <f>SUM(I228:I228)</f>
        <v>0</v>
      </c>
      <c r="J227" s="18">
        <f>SUM(J228:J228)</f>
        <v>0</v>
      </c>
      <c r="K227" s="18">
        <f>SUM(K228:K228)</f>
        <v>0</v>
      </c>
    </row>
    <row r="228" spans="2:11" ht="18" customHeight="1">
      <c r="B228" s="97"/>
      <c r="C228" s="60"/>
      <c r="D228" s="60" t="s">
        <v>39</v>
      </c>
      <c r="E228" s="61" t="s">
        <v>40</v>
      </c>
      <c r="F228" s="84">
        <f>SUM(G228:J228)</f>
        <v>700</v>
      </c>
      <c r="G228" s="17">
        <v>700</v>
      </c>
      <c r="H228" s="17"/>
      <c r="I228" s="17"/>
      <c r="J228" s="29"/>
      <c r="K228" s="17"/>
    </row>
    <row r="229" spans="2:11" ht="18" customHeight="1">
      <c r="B229" s="77"/>
      <c r="C229" s="55" t="s">
        <v>221</v>
      </c>
      <c r="D229" s="55"/>
      <c r="E229" s="57" t="s">
        <v>222</v>
      </c>
      <c r="F229" s="78">
        <f t="shared" si="10"/>
        <v>3760</v>
      </c>
      <c r="G229" s="18">
        <f>SUM(G230:G231)</f>
        <v>3760</v>
      </c>
      <c r="H229" s="18">
        <f>SUM(H230:H231)</f>
        <v>0</v>
      </c>
      <c r="I229" s="18">
        <f>SUM(I230:I231)</f>
        <v>0</v>
      </c>
      <c r="J229" s="18">
        <f>SUM(J230:J231)</f>
        <v>0</v>
      </c>
      <c r="K229" s="18">
        <f>SUM(K230:K231)</f>
        <v>0</v>
      </c>
    </row>
    <row r="230" spans="2:11" ht="18" customHeight="1">
      <c r="B230" s="73"/>
      <c r="C230" s="60"/>
      <c r="D230" s="60" t="s">
        <v>33</v>
      </c>
      <c r="E230" s="61" t="s">
        <v>34</v>
      </c>
      <c r="F230" s="84">
        <f t="shared" si="10"/>
        <v>1760</v>
      </c>
      <c r="G230" s="17">
        <v>1760</v>
      </c>
      <c r="H230" s="17"/>
      <c r="I230" s="17"/>
      <c r="J230" s="29"/>
      <c r="K230" s="17"/>
    </row>
    <row r="231" spans="2:11" ht="18" customHeight="1">
      <c r="B231" s="97"/>
      <c r="C231" s="60"/>
      <c r="D231" s="60" t="s">
        <v>39</v>
      </c>
      <c r="E231" s="61" t="s">
        <v>40</v>
      </c>
      <c r="F231" s="84">
        <f t="shared" si="10"/>
        <v>2000</v>
      </c>
      <c r="G231" s="17">
        <v>2000</v>
      </c>
      <c r="H231" s="17"/>
      <c r="I231" s="17"/>
      <c r="J231" s="29"/>
      <c r="K231" s="17"/>
    </row>
    <row r="232" spans="2:11" ht="18" customHeight="1">
      <c r="B232" s="77"/>
      <c r="C232" s="55" t="s">
        <v>223</v>
      </c>
      <c r="D232" s="55"/>
      <c r="E232" s="57" t="s">
        <v>68</v>
      </c>
      <c r="F232" s="78">
        <f t="shared" si="10"/>
        <v>119600</v>
      </c>
      <c r="G232" s="18">
        <f>G234</f>
        <v>119600</v>
      </c>
      <c r="H232" s="18">
        <f>H234</f>
        <v>0</v>
      </c>
      <c r="I232" s="18">
        <f>I234</f>
        <v>0</v>
      </c>
      <c r="J232" s="18">
        <f>J234</f>
        <v>0</v>
      </c>
      <c r="K232" s="18">
        <f>K234</f>
        <v>0</v>
      </c>
    </row>
    <row r="233" spans="2:11" ht="18" customHeight="1" hidden="1">
      <c r="B233" s="98"/>
      <c r="C233" s="99"/>
      <c r="D233" s="98"/>
      <c r="E233" s="100" t="s">
        <v>266</v>
      </c>
      <c r="F233" s="84"/>
      <c r="G233" s="26"/>
      <c r="H233" s="26"/>
      <c r="I233" s="26"/>
      <c r="J233" s="30"/>
      <c r="K233" s="26"/>
    </row>
    <row r="234" spans="2:11" ht="18" customHeight="1">
      <c r="B234" s="98"/>
      <c r="C234" s="101">
        <v>75095</v>
      </c>
      <c r="D234" s="98"/>
      <c r="E234" s="28" t="s">
        <v>373</v>
      </c>
      <c r="F234" s="84">
        <f aca="true" t="shared" si="11" ref="F234:F271">SUM(G234:J234)</f>
        <v>119600</v>
      </c>
      <c r="G234" s="84">
        <f>SUM(G235:G244)</f>
        <v>119600</v>
      </c>
      <c r="H234" s="84">
        <f>SUM(H235:H244)</f>
        <v>0</v>
      </c>
      <c r="I234" s="84">
        <f>SUM(I235:I244)</f>
        <v>0</v>
      </c>
      <c r="J234" s="84">
        <f>SUM(J235:J244)</f>
        <v>0</v>
      </c>
      <c r="K234" s="84">
        <f>SUM(K235:K244)</f>
        <v>0</v>
      </c>
    </row>
    <row r="235" spans="2:11" ht="18" customHeight="1">
      <c r="B235" s="73"/>
      <c r="C235" s="60"/>
      <c r="D235" s="60" t="s">
        <v>23</v>
      </c>
      <c r="E235" s="61" t="s">
        <v>214</v>
      </c>
      <c r="F235" s="84">
        <f t="shared" si="11"/>
        <v>1000</v>
      </c>
      <c r="G235" s="17">
        <v>1000</v>
      </c>
      <c r="H235" s="17"/>
      <c r="I235" s="17"/>
      <c r="J235" s="29"/>
      <c r="K235" s="17"/>
    </row>
    <row r="236" spans="2:11" ht="18" customHeight="1">
      <c r="B236" s="73"/>
      <c r="C236" s="60"/>
      <c r="D236" s="60" t="s">
        <v>213</v>
      </c>
      <c r="E236" s="61" t="s">
        <v>214</v>
      </c>
      <c r="F236" s="84">
        <f>SUM(G236:J236)</f>
        <v>28800</v>
      </c>
      <c r="G236" s="17">
        <v>28800</v>
      </c>
      <c r="H236" s="17"/>
      <c r="I236" s="17"/>
      <c r="J236" s="29"/>
      <c r="K236" s="17"/>
    </row>
    <row r="237" spans="2:11" ht="18.75" customHeight="1">
      <c r="B237" s="73"/>
      <c r="C237" s="60"/>
      <c r="D237" s="60" t="s">
        <v>25</v>
      </c>
      <c r="E237" s="61" t="s">
        <v>26</v>
      </c>
      <c r="F237" s="84">
        <f>SUM(G237:J237)</f>
        <v>1000</v>
      </c>
      <c r="G237" s="17">
        <v>1000</v>
      </c>
      <c r="H237" s="17"/>
      <c r="I237" s="17"/>
      <c r="J237" s="29"/>
      <c r="K237" s="17"/>
    </row>
    <row r="238" spans="2:11" ht="18.75" customHeight="1">
      <c r="B238" s="73"/>
      <c r="C238" s="60"/>
      <c r="D238" s="60" t="s">
        <v>329</v>
      </c>
      <c r="E238" s="61" t="s">
        <v>372</v>
      </c>
      <c r="F238" s="84">
        <f>SUM(G238:J238)</f>
        <v>50000</v>
      </c>
      <c r="G238" s="17">
        <v>50000</v>
      </c>
      <c r="H238" s="17"/>
      <c r="I238" s="17"/>
      <c r="J238" s="29"/>
      <c r="K238" s="17"/>
    </row>
    <row r="239" spans="2:11" ht="18.75" customHeight="1">
      <c r="B239" s="73"/>
      <c r="C239" s="60"/>
      <c r="D239" s="60" t="s">
        <v>31</v>
      </c>
      <c r="E239" s="61" t="s">
        <v>32</v>
      </c>
      <c r="F239" s="84">
        <f>SUM(G239:J239)</f>
        <v>1800</v>
      </c>
      <c r="G239" s="17">
        <v>1800</v>
      </c>
      <c r="H239" s="17"/>
      <c r="I239" s="17"/>
      <c r="J239" s="29"/>
      <c r="K239" s="17"/>
    </row>
    <row r="240" spans="2:11" ht="18" customHeight="1">
      <c r="B240" s="98"/>
      <c r="C240" s="101"/>
      <c r="D240" s="60" t="s">
        <v>33</v>
      </c>
      <c r="E240" s="61" t="s">
        <v>34</v>
      </c>
      <c r="F240" s="84">
        <f t="shared" si="11"/>
        <v>10000</v>
      </c>
      <c r="G240" s="17">
        <v>10000</v>
      </c>
      <c r="H240" s="26"/>
      <c r="I240" s="26"/>
      <c r="J240" s="30"/>
      <c r="K240" s="17"/>
    </row>
    <row r="241" spans="2:11" ht="18" customHeight="1">
      <c r="B241" s="98"/>
      <c r="C241" s="101"/>
      <c r="D241" s="60" t="s">
        <v>37</v>
      </c>
      <c r="E241" s="61" t="s">
        <v>38</v>
      </c>
      <c r="F241" s="84">
        <f>SUM(G241:J241)</f>
        <v>500</v>
      </c>
      <c r="G241" s="17">
        <v>500</v>
      </c>
      <c r="H241" s="26"/>
      <c r="I241" s="26"/>
      <c r="J241" s="30"/>
      <c r="K241" s="17"/>
    </row>
    <row r="242" spans="2:11" ht="18" customHeight="1">
      <c r="B242" s="98"/>
      <c r="C242" s="101"/>
      <c r="D242" s="60" t="s">
        <v>39</v>
      </c>
      <c r="E242" s="61" t="s">
        <v>40</v>
      </c>
      <c r="F242" s="84">
        <f t="shared" si="11"/>
        <v>4000</v>
      </c>
      <c r="G242" s="17">
        <v>4000</v>
      </c>
      <c r="H242" s="26"/>
      <c r="I242" s="26"/>
      <c r="J242" s="30"/>
      <c r="K242" s="17"/>
    </row>
    <row r="243" spans="2:11" ht="18" customHeight="1">
      <c r="B243" s="98"/>
      <c r="C243" s="101"/>
      <c r="D243" s="60" t="s">
        <v>43</v>
      </c>
      <c r="E243" s="61" t="s">
        <v>44</v>
      </c>
      <c r="F243" s="84">
        <f>SUM(G243:J243)</f>
        <v>20000</v>
      </c>
      <c r="G243" s="17">
        <v>20000</v>
      </c>
      <c r="H243" s="26"/>
      <c r="I243" s="26"/>
      <c r="J243" s="30"/>
      <c r="K243" s="17"/>
    </row>
    <row r="244" spans="2:11" ht="18" customHeight="1">
      <c r="B244" s="98"/>
      <c r="C244" s="101"/>
      <c r="D244" s="60" t="s">
        <v>349</v>
      </c>
      <c r="E244" s="61" t="s">
        <v>374</v>
      </c>
      <c r="F244" s="84">
        <f>SUM(G244:J244)</f>
        <v>2500</v>
      </c>
      <c r="G244" s="17">
        <v>2500</v>
      </c>
      <c r="H244" s="26"/>
      <c r="I244" s="26"/>
      <c r="J244" s="30"/>
      <c r="K244" s="17"/>
    </row>
    <row r="245" spans="2:11" ht="33.75" customHeight="1">
      <c r="B245" s="77" t="s">
        <v>115</v>
      </c>
      <c r="C245" s="55"/>
      <c r="D245" s="55"/>
      <c r="E245" s="57" t="s">
        <v>116</v>
      </c>
      <c r="F245" s="78">
        <f t="shared" si="11"/>
        <v>972</v>
      </c>
      <c r="G245" s="18">
        <f>G246</f>
        <v>0</v>
      </c>
      <c r="H245" s="18">
        <f>H246</f>
        <v>972</v>
      </c>
      <c r="I245" s="18">
        <f>I246</f>
        <v>0</v>
      </c>
      <c r="J245" s="18">
        <f>J246</f>
        <v>0</v>
      </c>
      <c r="K245" s="18">
        <f>K246</f>
        <v>0</v>
      </c>
    </row>
    <row r="246" spans="2:11" ht="24.75" customHeight="1">
      <c r="B246" s="77"/>
      <c r="C246" s="55" t="s">
        <v>117</v>
      </c>
      <c r="D246" s="55"/>
      <c r="E246" s="57" t="s">
        <v>118</v>
      </c>
      <c r="F246" s="78">
        <f t="shared" si="11"/>
        <v>972</v>
      </c>
      <c r="G246" s="18">
        <f>SUM(G247:G249)</f>
        <v>0</v>
      </c>
      <c r="H246" s="18">
        <f>SUM(H247:H249)</f>
        <v>972</v>
      </c>
      <c r="I246" s="18">
        <f>SUM(I247:I249)</f>
        <v>0</v>
      </c>
      <c r="J246" s="18">
        <f>SUM(J247:J249)</f>
        <v>0</v>
      </c>
      <c r="K246" s="18">
        <f>SUM(K247:K249)</f>
        <v>0</v>
      </c>
    </row>
    <row r="247" spans="2:11" ht="18" customHeight="1">
      <c r="B247" s="83"/>
      <c r="C247" s="60"/>
      <c r="D247" s="60" t="s">
        <v>25</v>
      </c>
      <c r="E247" s="61" t="s">
        <v>26</v>
      </c>
      <c r="F247" s="84">
        <f t="shared" si="11"/>
        <v>825</v>
      </c>
      <c r="G247" s="17"/>
      <c r="H247" s="17">
        <v>825</v>
      </c>
      <c r="I247" s="17"/>
      <c r="J247" s="29"/>
      <c r="K247" s="17"/>
    </row>
    <row r="248" spans="2:11" ht="18" customHeight="1">
      <c r="B248" s="73"/>
      <c r="C248" s="60"/>
      <c r="D248" s="60" t="s">
        <v>29</v>
      </c>
      <c r="E248" s="61" t="s">
        <v>30</v>
      </c>
      <c r="F248" s="84">
        <f t="shared" si="11"/>
        <v>125</v>
      </c>
      <c r="G248" s="17"/>
      <c r="H248" s="17">
        <v>125</v>
      </c>
      <c r="I248" s="17"/>
      <c r="J248" s="29"/>
      <c r="K248" s="17"/>
    </row>
    <row r="249" spans="2:11" ht="18" customHeight="1">
      <c r="B249" s="73"/>
      <c r="C249" s="60"/>
      <c r="D249" s="60" t="s">
        <v>31</v>
      </c>
      <c r="E249" s="61" t="s">
        <v>32</v>
      </c>
      <c r="F249" s="84">
        <f t="shared" si="11"/>
        <v>22</v>
      </c>
      <c r="G249" s="17"/>
      <c r="H249" s="17">
        <v>22</v>
      </c>
      <c r="I249" s="17"/>
      <c r="J249" s="29"/>
      <c r="K249" s="17"/>
    </row>
    <row r="250" spans="2:11" ht="18" customHeight="1">
      <c r="B250" s="77" t="s">
        <v>224</v>
      </c>
      <c r="C250" s="55"/>
      <c r="D250" s="55"/>
      <c r="E250" s="57" t="s">
        <v>225</v>
      </c>
      <c r="F250" s="78">
        <f>SUM(G250:K250)</f>
        <v>97282</v>
      </c>
      <c r="G250" s="18">
        <f>G251+G267</f>
        <v>97282</v>
      </c>
      <c r="H250" s="18">
        <f>H251+H267</f>
        <v>0</v>
      </c>
      <c r="I250" s="18">
        <f>I251+I267</f>
        <v>0</v>
      </c>
      <c r="J250" s="18">
        <f>J251+J267</f>
        <v>0</v>
      </c>
      <c r="K250" s="18">
        <f>K251+K267</f>
        <v>0</v>
      </c>
    </row>
    <row r="251" spans="2:11" ht="18" customHeight="1">
      <c r="B251" s="77"/>
      <c r="C251" s="55" t="s">
        <v>226</v>
      </c>
      <c r="D251" s="55"/>
      <c r="E251" s="57" t="s">
        <v>227</v>
      </c>
      <c r="F251" s="78">
        <f>SUM(G251:K251)</f>
        <v>96482</v>
      </c>
      <c r="G251" s="18">
        <f>SUM(G252:G266)</f>
        <v>96482</v>
      </c>
      <c r="H251" s="18">
        <f>SUM(H252:H266)</f>
        <v>0</v>
      </c>
      <c r="I251" s="18">
        <f>SUM(I252:I266)</f>
        <v>0</v>
      </c>
      <c r="J251" s="18">
        <f>SUM(J252:J266)</f>
        <v>0</v>
      </c>
      <c r="K251" s="18">
        <f>SUM(K252:K266)</f>
        <v>0</v>
      </c>
    </row>
    <row r="252" spans="2:11" ht="18" customHeight="1">
      <c r="B252" s="83"/>
      <c r="C252" s="60"/>
      <c r="D252" s="60" t="s">
        <v>213</v>
      </c>
      <c r="E252" s="61" t="s">
        <v>214</v>
      </c>
      <c r="F252" s="84">
        <f t="shared" si="11"/>
        <v>20000</v>
      </c>
      <c r="G252" s="17">
        <v>20000</v>
      </c>
      <c r="H252" s="17"/>
      <c r="I252" s="17"/>
      <c r="J252" s="29"/>
      <c r="K252" s="17"/>
    </row>
    <row r="253" spans="2:11" ht="18" customHeight="1">
      <c r="B253" s="73"/>
      <c r="C253" s="60"/>
      <c r="D253" s="60" t="s">
        <v>25</v>
      </c>
      <c r="E253" s="61" t="s">
        <v>26</v>
      </c>
      <c r="F253" s="84">
        <f t="shared" si="11"/>
        <v>22500</v>
      </c>
      <c r="G253" s="17">
        <v>22500</v>
      </c>
      <c r="H253" s="17"/>
      <c r="I253" s="17"/>
      <c r="J253" s="29"/>
      <c r="K253" s="17"/>
    </row>
    <row r="254" spans="2:11" ht="18" customHeight="1">
      <c r="B254" s="73"/>
      <c r="C254" s="60"/>
      <c r="D254" s="60" t="s">
        <v>27</v>
      </c>
      <c r="E254" s="61" t="s">
        <v>28</v>
      </c>
      <c r="F254" s="84">
        <f t="shared" si="11"/>
        <v>1660</v>
      </c>
      <c r="G254" s="17">
        <v>1660</v>
      </c>
      <c r="H254" s="17"/>
      <c r="I254" s="17"/>
      <c r="J254" s="29"/>
      <c r="K254" s="17"/>
    </row>
    <row r="255" spans="2:11" ht="18" customHeight="1">
      <c r="B255" s="73"/>
      <c r="C255" s="60"/>
      <c r="D255" s="60" t="s">
        <v>29</v>
      </c>
      <c r="E255" s="61" t="s">
        <v>30</v>
      </c>
      <c r="F255" s="84">
        <f t="shared" si="11"/>
        <v>4200</v>
      </c>
      <c r="G255" s="17">
        <v>4200</v>
      </c>
      <c r="H255" s="17"/>
      <c r="I255" s="17"/>
      <c r="J255" s="29"/>
      <c r="K255" s="17"/>
    </row>
    <row r="256" spans="2:11" ht="18" customHeight="1">
      <c r="B256" s="73"/>
      <c r="C256" s="60"/>
      <c r="D256" s="60" t="s">
        <v>31</v>
      </c>
      <c r="E256" s="61" t="s">
        <v>32</v>
      </c>
      <c r="F256" s="84">
        <f t="shared" si="11"/>
        <v>600</v>
      </c>
      <c r="G256" s="17">
        <v>600</v>
      </c>
      <c r="H256" s="17"/>
      <c r="I256" s="17"/>
      <c r="J256" s="29"/>
      <c r="K256" s="17"/>
    </row>
    <row r="257" spans="2:11" ht="18" customHeight="1">
      <c r="B257" s="73"/>
      <c r="C257" s="60"/>
      <c r="D257" s="60" t="s">
        <v>48</v>
      </c>
      <c r="E257" s="61" t="s">
        <v>49</v>
      </c>
      <c r="F257" s="84">
        <f t="shared" si="11"/>
        <v>4800</v>
      </c>
      <c r="G257" s="17">
        <v>4800</v>
      </c>
      <c r="H257" s="17"/>
      <c r="I257" s="17"/>
      <c r="J257" s="29"/>
      <c r="K257" s="17"/>
    </row>
    <row r="258" spans="2:11" ht="18" customHeight="1">
      <c r="B258" s="73"/>
      <c r="C258" s="60"/>
      <c r="D258" s="60" t="s">
        <v>33</v>
      </c>
      <c r="E258" s="61" t="s">
        <v>34</v>
      </c>
      <c r="F258" s="84">
        <f t="shared" si="11"/>
        <v>15000</v>
      </c>
      <c r="G258" s="17">
        <v>15000</v>
      </c>
      <c r="H258" s="17"/>
      <c r="I258" s="17"/>
      <c r="J258" s="29"/>
      <c r="K258" s="17"/>
    </row>
    <row r="259" spans="2:11" ht="18" customHeight="1">
      <c r="B259" s="73"/>
      <c r="C259" s="60"/>
      <c r="D259" s="60" t="s">
        <v>50</v>
      </c>
      <c r="E259" s="61" t="s">
        <v>51</v>
      </c>
      <c r="F259" s="84">
        <f t="shared" si="11"/>
        <v>8000</v>
      </c>
      <c r="G259" s="17">
        <v>8000</v>
      </c>
      <c r="H259" s="17"/>
      <c r="I259" s="17"/>
      <c r="J259" s="29"/>
      <c r="K259" s="17"/>
    </row>
    <row r="260" spans="2:11" ht="18" customHeight="1">
      <c r="B260" s="73"/>
      <c r="C260" s="60"/>
      <c r="D260" s="60" t="s">
        <v>35</v>
      </c>
      <c r="E260" s="61" t="s">
        <v>36</v>
      </c>
      <c r="F260" s="84">
        <f t="shared" si="11"/>
        <v>6000</v>
      </c>
      <c r="G260" s="17">
        <v>6000</v>
      </c>
      <c r="H260" s="17"/>
      <c r="I260" s="17"/>
      <c r="J260" s="29"/>
      <c r="K260" s="17"/>
    </row>
    <row r="261" spans="2:11" ht="18" customHeight="1">
      <c r="B261" s="73"/>
      <c r="C261" s="60"/>
      <c r="D261" s="60" t="s">
        <v>37</v>
      </c>
      <c r="E261" s="61" t="s">
        <v>38</v>
      </c>
      <c r="F261" s="84">
        <f t="shared" si="11"/>
        <v>1000</v>
      </c>
      <c r="G261" s="17">
        <v>1000</v>
      </c>
      <c r="H261" s="17"/>
      <c r="I261" s="17"/>
      <c r="J261" s="29"/>
      <c r="K261" s="17"/>
    </row>
    <row r="262" spans="2:11" ht="18" customHeight="1">
      <c r="B262" s="73"/>
      <c r="C262" s="60"/>
      <c r="D262" s="60" t="s">
        <v>39</v>
      </c>
      <c r="E262" s="61" t="s">
        <v>40</v>
      </c>
      <c r="F262" s="84">
        <f t="shared" si="11"/>
        <v>5000</v>
      </c>
      <c r="G262" s="17">
        <v>5000</v>
      </c>
      <c r="H262" s="17"/>
      <c r="I262" s="17"/>
      <c r="J262" s="29"/>
      <c r="K262" s="17"/>
    </row>
    <row r="263" spans="2:11" ht="28.5" customHeight="1">
      <c r="B263" s="73"/>
      <c r="C263" s="60"/>
      <c r="D263" s="60" t="s">
        <v>54</v>
      </c>
      <c r="E263" s="61" t="s">
        <v>55</v>
      </c>
      <c r="F263" s="84">
        <f t="shared" si="11"/>
        <v>500</v>
      </c>
      <c r="G263" s="17">
        <v>500</v>
      </c>
      <c r="H263" s="17"/>
      <c r="I263" s="17"/>
      <c r="J263" s="29"/>
      <c r="K263" s="17"/>
    </row>
    <row r="264" spans="2:11" ht="18" customHeight="1">
      <c r="B264" s="73"/>
      <c r="C264" s="60"/>
      <c r="D264" s="60" t="s">
        <v>41</v>
      </c>
      <c r="E264" s="61" t="s">
        <v>42</v>
      </c>
      <c r="F264" s="84">
        <f t="shared" si="11"/>
        <v>500</v>
      </c>
      <c r="G264" s="17">
        <v>500</v>
      </c>
      <c r="H264" s="17"/>
      <c r="I264" s="17"/>
      <c r="J264" s="29"/>
      <c r="K264" s="17"/>
    </row>
    <row r="265" spans="2:11" ht="18" customHeight="1">
      <c r="B265" s="73"/>
      <c r="C265" s="60"/>
      <c r="D265" s="60" t="s">
        <v>43</v>
      </c>
      <c r="E265" s="61" t="s">
        <v>44</v>
      </c>
      <c r="F265" s="84">
        <f t="shared" si="11"/>
        <v>6000</v>
      </c>
      <c r="G265" s="17">
        <v>6000</v>
      </c>
      <c r="H265" s="17"/>
      <c r="I265" s="17"/>
      <c r="J265" s="29"/>
      <c r="K265" s="17"/>
    </row>
    <row r="266" spans="2:11" ht="18" customHeight="1">
      <c r="B266" s="73"/>
      <c r="C266" s="60"/>
      <c r="D266" s="60" t="s">
        <v>45</v>
      </c>
      <c r="E266" s="61" t="s">
        <v>46</v>
      </c>
      <c r="F266" s="84">
        <f t="shared" si="11"/>
        <v>722</v>
      </c>
      <c r="G266" s="17">
        <v>722</v>
      </c>
      <c r="H266" s="17"/>
      <c r="I266" s="17"/>
      <c r="J266" s="29"/>
      <c r="K266" s="17"/>
    </row>
    <row r="267" spans="2:11" ht="18" customHeight="1">
      <c r="B267" s="77"/>
      <c r="C267" s="55" t="s">
        <v>303</v>
      </c>
      <c r="D267" s="55"/>
      <c r="E267" s="57" t="s">
        <v>304</v>
      </c>
      <c r="F267" s="78">
        <f>SUM(G267:J267)</f>
        <v>800</v>
      </c>
      <c r="G267" s="18">
        <f>G268</f>
        <v>800</v>
      </c>
      <c r="H267" s="18">
        <f>H268</f>
        <v>0</v>
      </c>
      <c r="I267" s="18">
        <f>I268</f>
        <v>0</v>
      </c>
      <c r="J267" s="18">
        <f>J268</f>
        <v>0</v>
      </c>
      <c r="K267" s="18">
        <f>K268</f>
        <v>0</v>
      </c>
    </row>
    <row r="268" spans="2:11" ht="18" customHeight="1">
      <c r="B268" s="73"/>
      <c r="C268" s="60"/>
      <c r="D268" s="60" t="s">
        <v>48</v>
      </c>
      <c r="E268" s="61" t="s">
        <v>49</v>
      </c>
      <c r="F268" s="84">
        <f>SUM(G268:J268)</f>
        <v>800</v>
      </c>
      <c r="G268" s="17">
        <v>800</v>
      </c>
      <c r="H268" s="17"/>
      <c r="I268" s="17"/>
      <c r="J268" s="29"/>
      <c r="K268" s="17"/>
    </row>
    <row r="269" spans="2:11" ht="21.75" customHeight="1">
      <c r="B269" s="77" t="s">
        <v>228</v>
      </c>
      <c r="C269" s="55"/>
      <c r="D269" s="55"/>
      <c r="E269" s="57" t="s">
        <v>229</v>
      </c>
      <c r="F269" s="78">
        <f t="shared" si="11"/>
        <v>245000</v>
      </c>
      <c r="G269" s="18">
        <f>G271</f>
        <v>245000</v>
      </c>
      <c r="H269" s="18">
        <f>H271</f>
        <v>0</v>
      </c>
      <c r="I269" s="18">
        <f>I271</f>
        <v>0</v>
      </c>
      <c r="J269" s="18">
        <f>J271</f>
        <v>0</v>
      </c>
      <c r="K269" s="18">
        <f>K271</f>
        <v>0</v>
      </c>
    </row>
    <row r="270" spans="2:11" ht="34.5" customHeight="1">
      <c r="B270" s="77"/>
      <c r="C270" s="55" t="s">
        <v>230</v>
      </c>
      <c r="D270" s="55"/>
      <c r="E270" s="57" t="s">
        <v>231</v>
      </c>
      <c r="F270" s="78">
        <f t="shared" si="11"/>
        <v>245000</v>
      </c>
      <c r="G270" s="18">
        <f>G271</f>
        <v>245000</v>
      </c>
      <c r="H270" s="18">
        <f>H271</f>
        <v>0</v>
      </c>
      <c r="I270" s="18">
        <f>I271</f>
        <v>0</v>
      </c>
      <c r="J270" s="18">
        <f>J271</f>
        <v>0</v>
      </c>
      <c r="K270" s="18">
        <f>K271</f>
        <v>0</v>
      </c>
    </row>
    <row r="271" spans="2:11" ht="43.5" customHeight="1">
      <c r="B271" s="79"/>
      <c r="C271" s="60"/>
      <c r="D271" s="60" t="s">
        <v>300</v>
      </c>
      <c r="E271" s="61" t="s">
        <v>308</v>
      </c>
      <c r="F271" s="84">
        <f t="shared" si="11"/>
        <v>245000</v>
      </c>
      <c r="G271" s="17">
        <v>245000</v>
      </c>
      <c r="H271" s="17"/>
      <c r="I271" s="17"/>
      <c r="J271" s="29"/>
      <c r="K271" s="17"/>
    </row>
    <row r="272" spans="2:11" ht="18" customHeight="1">
      <c r="B272" s="77" t="s">
        <v>158</v>
      </c>
      <c r="C272" s="55"/>
      <c r="D272" s="55"/>
      <c r="E272" s="57" t="s">
        <v>159</v>
      </c>
      <c r="F272" s="78">
        <f aca="true" t="shared" si="12" ref="F272:F280">SUM(G272:K272)</f>
        <v>507000</v>
      </c>
      <c r="G272" s="18">
        <f>G273</f>
        <v>157000</v>
      </c>
      <c r="H272" s="18">
        <f>H273</f>
        <v>0</v>
      </c>
      <c r="I272" s="18">
        <f>I273</f>
        <v>0</v>
      </c>
      <c r="J272" s="18">
        <f>J273</f>
        <v>0</v>
      </c>
      <c r="K272" s="18">
        <f>K273</f>
        <v>350000</v>
      </c>
    </row>
    <row r="273" spans="2:11" ht="18" customHeight="1">
      <c r="B273" s="77"/>
      <c r="C273" s="55" t="s">
        <v>232</v>
      </c>
      <c r="D273" s="55"/>
      <c r="E273" s="57" t="s">
        <v>233</v>
      </c>
      <c r="F273" s="80">
        <f t="shared" si="12"/>
        <v>507000</v>
      </c>
      <c r="G273" s="18">
        <f>SUM(G276:G279)</f>
        <v>157000</v>
      </c>
      <c r="H273" s="18">
        <f>SUM(H276:H279)</f>
        <v>0</v>
      </c>
      <c r="I273" s="18">
        <f>SUM(I276:I279)</f>
        <v>0</v>
      </c>
      <c r="J273" s="18">
        <f>SUM(J276:J279)</f>
        <v>0</v>
      </c>
      <c r="K273" s="18">
        <f>SUM(K276:K279)</f>
        <v>350000</v>
      </c>
    </row>
    <row r="274" spans="2:11" ht="18" customHeight="1">
      <c r="B274" s="60"/>
      <c r="C274" s="60"/>
      <c r="D274" s="102" t="s">
        <v>234</v>
      </c>
      <c r="E274" s="103" t="s">
        <v>233</v>
      </c>
      <c r="F274" s="82">
        <f t="shared" si="12"/>
        <v>157000</v>
      </c>
      <c r="G274" s="104">
        <f>SUM(G276:G279)</f>
        <v>157000</v>
      </c>
      <c r="H274" s="17"/>
      <c r="I274" s="17"/>
      <c r="J274" s="29"/>
      <c r="K274" s="105"/>
    </row>
    <row r="275" spans="2:11" ht="18" customHeight="1">
      <c r="B275" s="60"/>
      <c r="C275" s="60"/>
      <c r="D275" s="102"/>
      <c r="E275" s="103" t="s">
        <v>266</v>
      </c>
      <c r="F275" s="106"/>
      <c r="G275" s="104"/>
      <c r="H275" s="17"/>
      <c r="I275" s="17"/>
      <c r="J275" s="29"/>
      <c r="K275" s="105"/>
    </row>
    <row r="276" spans="2:11" ht="18" customHeight="1">
      <c r="B276" s="60"/>
      <c r="C276" s="60"/>
      <c r="D276" s="102" t="s">
        <v>277</v>
      </c>
      <c r="E276" s="103" t="s">
        <v>275</v>
      </c>
      <c r="F276" s="106">
        <f t="shared" si="12"/>
        <v>63000</v>
      </c>
      <c r="G276" s="104">
        <v>63000</v>
      </c>
      <c r="H276" s="17"/>
      <c r="I276" s="17"/>
      <c r="J276" s="29"/>
      <c r="K276" s="105"/>
    </row>
    <row r="277" spans="2:11" ht="28.5" customHeight="1">
      <c r="B277" s="60"/>
      <c r="C277" s="60"/>
      <c r="D277" s="102" t="s">
        <v>278</v>
      </c>
      <c r="E277" s="103" t="s">
        <v>276</v>
      </c>
      <c r="F277" s="107">
        <f>SUM(G277:K277)</f>
        <v>39000</v>
      </c>
      <c r="G277" s="108">
        <v>39000</v>
      </c>
      <c r="H277" s="17"/>
      <c r="I277" s="17"/>
      <c r="J277" s="29"/>
      <c r="K277" s="109"/>
    </row>
    <row r="278" spans="2:11" ht="26.25" customHeight="1">
      <c r="B278" s="60"/>
      <c r="C278" s="60"/>
      <c r="D278" s="102" t="s">
        <v>339</v>
      </c>
      <c r="E278" s="103" t="s">
        <v>383</v>
      </c>
      <c r="F278" s="82">
        <f>SUM(G278:K278)</f>
        <v>55000</v>
      </c>
      <c r="G278" s="104">
        <v>55000</v>
      </c>
      <c r="H278" s="17"/>
      <c r="I278" s="17"/>
      <c r="J278" s="29"/>
      <c r="K278" s="105"/>
    </row>
    <row r="279" spans="2:11" ht="28.5" customHeight="1">
      <c r="B279" s="60"/>
      <c r="C279" s="60"/>
      <c r="D279" s="102" t="s">
        <v>381</v>
      </c>
      <c r="E279" s="103" t="s">
        <v>382</v>
      </c>
      <c r="F279" s="107">
        <f t="shared" si="12"/>
        <v>350000</v>
      </c>
      <c r="G279" s="108"/>
      <c r="H279" s="17"/>
      <c r="I279" s="17"/>
      <c r="J279" s="29"/>
      <c r="K279" s="109">
        <v>350000</v>
      </c>
    </row>
    <row r="280" spans="2:11" ht="18" customHeight="1">
      <c r="B280" s="55" t="s">
        <v>10</v>
      </c>
      <c r="C280" s="55"/>
      <c r="D280" s="55"/>
      <c r="E280" s="69" t="s">
        <v>11</v>
      </c>
      <c r="F280" s="84">
        <f t="shared" si="12"/>
        <v>108000</v>
      </c>
      <c r="G280" s="18">
        <f>G281++G285</f>
        <v>8000</v>
      </c>
      <c r="H280" s="18">
        <f>H281++H285</f>
        <v>0</v>
      </c>
      <c r="I280" s="18">
        <f>I281++I285</f>
        <v>0</v>
      </c>
      <c r="J280" s="18">
        <f>J281++J285</f>
        <v>0</v>
      </c>
      <c r="K280" s="18">
        <f>K281++K285</f>
        <v>100000</v>
      </c>
    </row>
    <row r="281" spans="2:11" ht="18" customHeight="1">
      <c r="B281" s="55"/>
      <c r="C281" s="55" t="s">
        <v>235</v>
      </c>
      <c r="D281" s="112"/>
      <c r="E281" s="69" t="s">
        <v>236</v>
      </c>
      <c r="F281" s="81">
        <f>SUM(G281:K281)</f>
        <v>100000</v>
      </c>
      <c r="G281" s="44">
        <f>G284</f>
        <v>0</v>
      </c>
      <c r="H281" s="44">
        <f>H284</f>
        <v>0</v>
      </c>
      <c r="I281" s="44">
        <f>I284</f>
        <v>0</v>
      </c>
      <c r="J281" s="44">
        <f>J284</f>
        <v>0</v>
      </c>
      <c r="K281" s="44">
        <f>K284</f>
        <v>100000</v>
      </c>
    </row>
    <row r="282" spans="2:11" ht="18" customHeight="1">
      <c r="B282" s="73"/>
      <c r="C282" s="73"/>
      <c r="D282" s="114" t="s">
        <v>206</v>
      </c>
      <c r="E282" s="100" t="s">
        <v>207</v>
      </c>
      <c r="F282" s="106">
        <f>SUM(G282:K282)</f>
        <v>100000</v>
      </c>
      <c r="G282" s="45"/>
      <c r="H282" s="17"/>
      <c r="I282" s="17"/>
      <c r="J282" s="110"/>
      <c r="K282" s="111">
        <f>SUM(K284:K284)</f>
        <v>100000</v>
      </c>
    </row>
    <row r="283" spans="2:11" ht="18" customHeight="1">
      <c r="B283" s="60"/>
      <c r="C283" s="73"/>
      <c r="D283" s="114"/>
      <c r="E283" s="100" t="s">
        <v>47</v>
      </c>
      <c r="F283" s="106"/>
      <c r="G283" s="45"/>
      <c r="H283" s="17"/>
      <c r="I283" s="17"/>
      <c r="J283" s="110"/>
      <c r="K283" s="111"/>
    </row>
    <row r="284" spans="2:11" ht="30.75" customHeight="1">
      <c r="B284" s="60"/>
      <c r="C284" s="73"/>
      <c r="D284" s="114" t="s">
        <v>264</v>
      </c>
      <c r="E284" s="100" t="s">
        <v>330</v>
      </c>
      <c r="F284" s="106">
        <f>SUM(G284:K284)</f>
        <v>100000</v>
      </c>
      <c r="G284" s="45"/>
      <c r="H284" s="17"/>
      <c r="I284" s="17"/>
      <c r="J284" s="110"/>
      <c r="K284" s="111">
        <v>100000</v>
      </c>
    </row>
    <row r="285" spans="2:11" ht="19.5" customHeight="1">
      <c r="B285" s="55"/>
      <c r="C285" s="55" t="s">
        <v>341</v>
      </c>
      <c r="D285" s="55"/>
      <c r="E285" s="57" t="s">
        <v>342</v>
      </c>
      <c r="F285" s="78">
        <f>SUM(G285:J285)</f>
        <v>8000</v>
      </c>
      <c r="G285" s="116">
        <f>G286</f>
        <v>8000</v>
      </c>
      <c r="H285" s="116">
        <f>SUM(H286:H286)</f>
        <v>0</v>
      </c>
      <c r="I285" s="116">
        <f>SUM(I286:I286)</f>
        <v>0</v>
      </c>
      <c r="J285" s="117">
        <f>SUM(J286:J286)</f>
        <v>0</v>
      </c>
      <c r="K285" s="118"/>
    </row>
    <row r="286" spans="2:11" ht="18" customHeight="1">
      <c r="B286" s="97"/>
      <c r="C286" s="60"/>
      <c r="D286" s="97" t="s">
        <v>39</v>
      </c>
      <c r="E286" s="121" t="s">
        <v>40</v>
      </c>
      <c r="F286" s="84">
        <f>SUM(G286:J286)</f>
        <v>8000</v>
      </c>
      <c r="G286" s="17">
        <v>8000</v>
      </c>
      <c r="H286" s="17"/>
      <c r="I286" s="17"/>
      <c r="J286" s="29"/>
      <c r="K286" s="17"/>
    </row>
    <row r="287" spans="2:11" ht="18" customHeight="1">
      <c r="B287" s="77" t="s">
        <v>239</v>
      </c>
      <c r="C287" s="55"/>
      <c r="D287" s="77"/>
      <c r="E287" s="69" t="s">
        <v>240</v>
      </c>
      <c r="F287" s="81">
        <f aca="true" t="shared" si="13" ref="F287:F306">SUM(G287:J287)</f>
        <v>75000</v>
      </c>
      <c r="G287" s="44">
        <f>G288+G291</f>
        <v>75000</v>
      </c>
      <c r="H287" s="18">
        <f>H288+H291</f>
        <v>0</v>
      </c>
      <c r="I287" s="18">
        <f>I288+I291</f>
        <v>0</v>
      </c>
      <c r="J287" s="18">
        <f>J288+J291</f>
        <v>0</v>
      </c>
      <c r="K287" s="115">
        <f>K288+K291</f>
        <v>0</v>
      </c>
    </row>
    <row r="288" spans="2:11" ht="18" customHeight="1">
      <c r="B288" s="77"/>
      <c r="C288" s="55" t="s">
        <v>241</v>
      </c>
      <c r="D288" s="77"/>
      <c r="E288" s="69" t="s">
        <v>242</v>
      </c>
      <c r="F288" s="96">
        <f t="shared" si="13"/>
        <v>2700</v>
      </c>
      <c r="G288" s="18">
        <f>SUM(G289:G290)</f>
        <v>2700</v>
      </c>
      <c r="H288" s="18">
        <f>SUM(H289:H290)</f>
        <v>0</v>
      </c>
      <c r="I288" s="18">
        <f>SUM(I289:I290)</f>
        <v>0</v>
      </c>
      <c r="J288" s="18">
        <f>SUM(J289:J290)</f>
        <v>0</v>
      </c>
      <c r="K288" s="18">
        <f>SUM(K289:K290)</f>
        <v>0</v>
      </c>
    </row>
    <row r="289" spans="2:11" ht="18" customHeight="1">
      <c r="B289" s="83"/>
      <c r="C289" s="60"/>
      <c r="D289" s="83" t="s">
        <v>33</v>
      </c>
      <c r="E289" s="119" t="s">
        <v>34</v>
      </c>
      <c r="F289" s="84">
        <f t="shared" si="13"/>
        <v>1000</v>
      </c>
      <c r="G289" s="17">
        <v>1000</v>
      </c>
      <c r="H289" s="17"/>
      <c r="I289" s="17"/>
      <c r="J289" s="29"/>
      <c r="K289" s="17"/>
    </row>
    <row r="290" spans="2:11" ht="18" customHeight="1">
      <c r="B290" s="97"/>
      <c r="C290" s="60"/>
      <c r="D290" s="97" t="s">
        <v>39</v>
      </c>
      <c r="E290" s="121" t="s">
        <v>40</v>
      </c>
      <c r="F290" s="84">
        <f t="shared" si="13"/>
        <v>1700</v>
      </c>
      <c r="G290" s="17">
        <v>1700</v>
      </c>
      <c r="H290" s="17"/>
      <c r="I290" s="17"/>
      <c r="J290" s="29"/>
      <c r="K290" s="17"/>
    </row>
    <row r="291" spans="2:11" ht="18" customHeight="1">
      <c r="B291" s="77"/>
      <c r="C291" s="55" t="s">
        <v>243</v>
      </c>
      <c r="D291" s="77"/>
      <c r="E291" s="69" t="s">
        <v>244</v>
      </c>
      <c r="F291" s="78">
        <f t="shared" si="13"/>
        <v>72300</v>
      </c>
      <c r="G291" s="18">
        <f>SUM(G292:G301)</f>
        <v>72300</v>
      </c>
      <c r="H291" s="18">
        <f>SUM(H292:H301)</f>
        <v>0</v>
      </c>
      <c r="I291" s="18">
        <f>SUM(I292:I301)</f>
        <v>0</v>
      </c>
      <c r="J291" s="18">
        <f>SUM(J292:J301)</f>
        <v>0</v>
      </c>
      <c r="K291" s="18">
        <f>SUM(K292:K301)</f>
        <v>0</v>
      </c>
    </row>
    <row r="292" spans="2:11" ht="18" customHeight="1">
      <c r="B292" s="83"/>
      <c r="C292" s="60"/>
      <c r="D292" s="83" t="s">
        <v>213</v>
      </c>
      <c r="E292" s="119" t="s">
        <v>214</v>
      </c>
      <c r="F292" s="84">
        <f t="shared" si="13"/>
        <v>500</v>
      </c>
      <c r="G292" s="17">
        <v>500</v>
      </c>
      <c r="H292" s="17"/>
      <c r="I292" s="17"/>
      <c r="J292" s="29"/>
      <c r="K292" s="17"/>
    </row>
    <row r="293" spans="2:11" ht="18" customHeight="1">
      <c r="B293" s="73"/>
      <c r="C293" s="60"/>
      <c r="D293" s="73" t="s">
        <v>29</v>
      </c>
      <c r="E293" s="66" t="s">
        <v>30</v>
      </c>
      <c r="F293" s="84">
        <f t="shared" si="13"/>
        <v>2400</v>
      </c>
      <c r="G293" s="17">
        <v>2400</v>
      </c>
      <c r="H293" s="17"/>
      <c r="I293" s="17"/>
      <c r="J293" s="29"/>
      <c r="K293" s="17"/>
    </row>
    <row r="294" spans="2:11" ht="18" customHeight="1">
      <c r="B294" s="73"/>
      <c r="C294" s="60"/>
      <c r="D294" s="60" t="s">
        <v>31</v>
      </c>
      <c r="E294" s="61" t="s">
        <v>32</v>
      </c>
      <c r="F294" s="84">
        <f t="shared" si="13"/>
        <v>200</v>
      </c>
      <c r="G294" s="17">
        <v>200</v>
      </c>
      <c r="H294" s="17"/>
      <c r="I294" s="17"/>
      <c r="J294" s="29"/>
      <c r="K294" s="17"/>
    </row>
    <row r="295" spans="2:11" ht="18" customHeight="1">
      <c r="B295" s="73"/>
      <c r="C295" s="60"/>
      <c r="D295" s="60" t="s">
        <v>48</v>
      </c>
      <c r="E295" s="61" t="s">
        <v>49</v>
      </c>
      <c r="F295" s="84">
        <f t="shared" si="13"/>
        <v>45000</v>
      </c>
      <c r="G295" s="17">
        <v>45000</v>
      </c>
      <c r="H295" s="17"/>
      <c r="I295" s="17"/>
      <c r="J295" s="29"/>
      <c r="K295" s="17"/>
    </row>
    <row r="296" spans="2:11" ht="18" customHeight="1">
      <c r="B296" s="73"/>
      <c r="C296" s="60"/>
      <c r="D296" s="60" t="s">
        <v>33</v>
      </c>
      <c r="E296" s="61" t="s">
        <v>34</v>
      </c>
      <c r="F296" s="84">
        <f t="shared" si="13"/>
        <v>5500</v>
      </c>
      <c r="G296" s="17">
        <v>5500</v>
      </c>
      <c r="H296" s="17"/>
      <c r="I296" s="17"/>
      <c r="J296" s="29"/>
      <c r="K296" s="17"/>
    </row>
    <row r="297" spans="2:11" ht="18" customHeight="1">
      <c r="B297" s="73"/>
      <c r="C297" s="60"/>
      <c r="D297" s="60" t="s">
        <v>61</v>
      </c>
      <c r="E297" s="61" t="s">
        <v>62</v>
      </c>
      <c r="F297" s="84">
        <f t="shared" si="13"/>
        <v>9000</v>
      </c>
      <c r="G297" s="17">
        <v>9000</v>
      </c>
      <c r="H297" s="17"/>
      <c r="I297" s="17"/>
      <c r="J297" s="29"/>
      <c r="K297" s="17"/>
    </row>
    <row r="298" spans="2:11" ht="19.5" customHeight="1">
      <c r="B298" s="60"/>
      <c r="C298" s="60"/>
      <c r="D298" s="60" t="s">
        <v>50</v>
      </c>
      <c r="E298" s="61" t="s">
        <v>51</v>
      </c>
      <c r="F298" s="84">
        <f t="shared" si="13"/>
        <v>1400</v>
      </c>
      <c r="G298" s="33">
        <v>1400</v>
      </c>
      <c r="H298" s="17"/>
      <c r="I298" s="17"/>
      <c r="J298" s="29"/>
      <c r="K298" s="33"/>
    </row>
    <row r="299" spans="2:11" ht="18" customHeight="1">
      <c r="B299" s="73"/>
      <c r="C299" s="60"/>
      <c r="D299" s="60" t="s">
        <v>39</v>
      </c>
      <c r="E299" s="61" t="s">
        <v>40</v>
      </c>
      <c r="F299" s="84">
        <f t="shared" si="13"/>
        <v>7000</v>
      </c>
      <c r="G299" s="17">
        <v>7000</v>
      </c>
      <c r="H299" s="17"/>
      <c r="I299" s="17"/>
      <c r="J299" s="29"/>
      <c r="K299" s="17"/>
    </row>
    <row r="300" spans="2:11" ht="18" customHeight="1">
      <c r="B300" s="73"/>
      <c r="C300" s="60"/>
      <c r="D300" s="60" t="s">
        <v>41</v>
      </c>
      <c r="E300" s="61" t="s">
        <v>42</v>
      </c>
      <c r="F300" s="84">
        <f t="shared" si="13"/>
        <v>300</v>
      </c>
      <c r="G300" s="17">
        <v>300</v>
      </c>
      <c r="H300" s="17"/>
      <c r="I300" s="17"/>
      <c r="J300" s="29"/>
      <c r="K300" s="17"/>
    </row>
    <row r="301" spans="2:11" ht="18" customHeight="1">
      <c r="B301" s="97"/>
      <c r="C301" s="60"/>
      <c r="D301" s="60" t="s">
        <v>43</v>
      </c>
      <c r="E301" s="61" t="s">
        <v>44</v>
      </c>
      <c r="F301" s="84">
        <f t="shared" si="13"/>
        <v>1000</v>
      </c>
      <c r="G301" s="17">
        <v>1000</v>
      </c>
      <c r="H301" s="17"/>
      <c r="I301" s="17"/>
      <c r="J301" s="29"/>
      <c r="K301" s="17"/>
    </row>
    <row r="302" spans="2:11" ht="18" customHeight="1">
      <c r="B302" s="77" t="s">
        <v>170</v>
      </c>
      <c r="C302" s="55"/>
      <c r="D302" s="77"/>
      <c r="E302" s="69" t="s">
        <v>171</v>
      </c>
      <c r="F302" s="81">
        <f>SUM(G302:J302)</f>
        <v>8900</v>
      </c>
      <c r="G302" s="44">
        <f>G303</f>
        <v>8900</v>
      </c>
      <c r="H302" s="18">
        <f>H303+H306</f>
        <v>0</v>
      </c>
      <c r="I302" s="18">
        <f>I303+I306</f>
        <v>0</v>
      </c>
      <c r="J302" s="18">
        <f>J303+J306</f>
        <v>0</v>
      </c>
      <c r="K302" s="115">
        <f>K303+K306</f>
        <v>0</v>
      </c>
    </row>
    <row r="303" spans="2:11" ht="18" customHeight="1">
      <c r="B303" s="77"/>
      <c r="C303" s="55" t="s">
        <v>245</v>
      </c>
      <c r="D303" s="77"/>
      <c r="E303" s="69" t="s">
        <v>368</v>
      </c>
      <c r="F303" s="96">
        <f>SUM(G303:J303)</f>
        <v>8900</v>
      </c>
      <c r="G303" s="18">
        <f>SUM(G304:G305)</f>
        <v>8900</v>
      </c>
      <c r="H303" s="18">
        <f>SUM(H304:H305)</f>
        <v>0</v>
      </c>
      <c r="I303" s="18">
        <f>SUM(I304:I305)</f>
        <v>0</v>
      </c>
      <c r="J303" s="18">
        <f>SUM(J304:J305)</f>
        <v>0</v>
      </c>
      <c r="K303" s="18">
        <f>SUM(K304:K305)</f>
        <v>0</v>
      </c>
    </row>
    <row r="304" spans="2:11" ht="18" customHeight="1">
      <c r="B304" s="83"/>
      <c r="C304" s="60"/>
      <c r="D304" s="83" t="s">
        <v>23</v>
      </c>
      <c r="E304" s="119" t="s">
        <v>375</v>
      </c>
      <c r="F304" s="84">
        <f>SUM(G304:J304)</f>
        <v>900</v>
      </c>
      <c r="G304" s="17">
        <v>900</v>
      </c>
      <c r="H304" s="17"/>
      <c r="I304" s="17"/>
      <c r="J304" s="29"/>
      <c r="K304" s="17"/>
    </row>
    <row r="305" spans="2:11" ht="18" customHeight="1">
      <c r="B305" s="97"/>
      <c r="C305" s="60"/>
      <c r="D305" s="97" t="s">
        <v>246</v>
      </c>
      <c r="E305" s="121" t="s">
        <v>247</v>
      </c>
      <c r="F305" s="84">
        <f>SUM(G305:J305)</f>
        <v>8000</v>
      </c>
      <c r="G305" s="17">
        <v>8000</v>
      </c>
      <c r="H305" s="17"/>
      <c r="I305" s="17"/>
      <c r="J305" s="29"/>
      <c r="K305" s="17"/>
    </row>
    <row r="306" spans="2:11" ht="18" customHeight="1">
      <c r="B306" s="77" t="s">
        <v>63</v>
      </c>
      <c r="C306" s="112"/>
      <c r="D306" s="112"/>
      <c r="E306" s="122" t="s">
        <v>64</v>
      </c>
      <c r="F306" s="81">
        <f t="shared" si="13"/>
        <v>5200</v>
      </c>
      <c r="G306" s="123">
        <f aca="true" t="shared" si="14" ref="G306:K307">G307</f>
        <v>5200</v>
      </c>
      <c r="H306" s="123">
        <f t="shared" si="14"/>
        <v>0</v>
      </c>
      <c r="I306" s="123">
        <f t="shared" si="14"/>
        <v>0</v>
      </c>
      <c r="J306" s="123">
        <f t="shared" si="14"/>
        <v>0</v>
      </c>
      <c r="K306" s="123">
        <f t="shared" si="14"/>
        <v>0</v>
      </c>
    </row>
    <row r="307" spans="2:11" ht="18" customHeight="1">
      <c r="B307" s="77"/>
      <c r="C307" s="55" t="s">
        <v>248</v>
      </c>
      <c r="D307" s="55"/>
      <c r="E307" s="57" t="s">
        <v>249</v>
      </c>
      <c r="F307" s="96">
        <f>SUM(G307:K307)</f>
        <v>5200</v>
      </c>
      <c r="G307" s="115">
        <f>SUM(G308:G309)</f>
        <v>5200</v>
      </c>
      <c r="H307" s="115">
        <f t="shared" si="14"/>
        <v>0</v>
      </c>
      <c r="I307" s="115">
        <f t="shared" si="14"/>
        <v>0</v>
      </c>
      <c r="J307" s="115">
        <f t="shared" si="14"/>
        <v>0</v>
      </c>
      <c r="K307" s="115">
        <f t="shared" si="14"/>
        <v>0</v>
      </c>
    </row>
    <row r="308" spans="2:11" ht="18" customHeight="1">
      <c r="B308" s="79"/>
      <c r="C308" s="60"/>
      <c r="D308" s="60" t="s">
        <v>360</v>
      </c>
      <c r="E308" s="61" t="s">
        <v>340</v>
      </c>
      <c r="F308" s="84">
        <f>SUM(G308:J308)</f>
        <v>2200</v>
      </c>
      <c r="G308" s="17">
        <v>2200</v>
      </c>
      <c r="H308" s="17"/>
      <c r="I308" s="17"/>
      <c r="J308" s="110"/>
      <c r="K308" s="120"/>
    </row>
    <row r="309" spans="2:11" ht="18" customHeight="1">
      <c r="B309" s="79"/>
      <c r="C309" s="60"/>
      <c r="D309" s="60" t="s">
        <v>250</v>
      </c>
      <c r="E309" s="61" t="s">
        <v>251</v>
      </c>
      <c r="F309" s="84">
        <f>SUM(G309:J309)</f>
        <v>3000</v>
      </c>
      <c r="G309" s="17">
        <v>3000</v>
      </c>
      <c r="H309" s="17"/>
      <c r="I309" s="17"/>
      <c r="J309" s="110"/>
      <c r="K309" s="120"/>
    </row>
    <row r="310" spans="2:11" ht="18" customHeight="1">
      <c r="B310" s="77" t="s">
        <v>184</v>
      </c>
      <c r="C310" s="55"/>
      <c r="D310" s="55"/>
      <c r="E310" s="57" t="s">
        <v>185</v>
      </c>
      <c r="F310" s="78">
        <f aca="true" t="shared" si="15" ref="F310:F334">SUM(G310:K310)</f>
        <v>884100</v>
      </c>
      <c r="G310" s="18">
        <f>G311+G323+G330+G332+G335+G343+G340</f>
        <v>814100</v>
      </c>
      <c r="H310" s="18">
        <f>H311+H323+H330+H332+H335+H343</f>
        <v>0</v>
      </c>
      <c r="I310" s="18">
        <f>I311+J323+I330+I332+I335+I343</f>
        <v>0</v>
      </c>
      <c r="J310" s="18">
        <f>J311+L323+J330+J332+J335+J343</f>
        <v>0</v>
      </c>
      <c r="K310" s="115">
        <f>K311+K323+K330+K332+K335+K343</f>
        <v>70000</v>
      </c>
    </row>
    <row r="311" spans="2:11" ht="18" customHeight="1">
      <c r="B311" s="77"/>
      <c r="C311" s="55" t="s">
        <v>186</v>
      </c>
      <c r="D311" s="55"/>
      <c r="E311" s="57" t="s">
        <v>187</v>
      </c>
      <c r="F311" s="80">
        <f t="shared" si="15"/>
        <v>87000</v>
      </c>
      <c r="G311" s="18">
        <f>SUM(G312:G313)</f>
        <v>17000</v>
      </c>
      <c r="H311" s="18">
        <f>SUM(H312:H313)</f>
        <v>0</v>
      </c>
      <c r="I311" s="18">
        <f>SUM(I312:I313)</f>
        <v>0</v>
      </c>
      <c r="J311" s="18">
        <f>SUM(J312:J313)</f>
        <v>0</v>
      </c>
      <c r="K311" s="18">
        <f>K314+K317+K320</f>
        <v>70000</v>
      </c>
    </row>
    <row r="312" spans="2:11" ht="19.5" customHeight="1">
      <c r="B312" s="60"/>
      <c r="C312" s="60"/>
      <c r="D312" s="60" t="s">
        <v>37</v>
      </c>
      <c r="E312" s="66" t="s">
        <v>51</v>
      </c>
      <c r="F312" s="82">
        <f t="shared" si="15"/>
        <v>2000</v>
      </c>
      <c r="G312" s="46">
        <v>2000</v>
      </c>
      <c r="H312" s="17"/>
      <c r="I312" s="17"/>
      <c r="J312" s="29"/>
      <c r="K312" s="33"/>
    </row>
    <row r="313" spans="2:11" ht="17.25" customHeight="1">
      <c r="B313" s="73"/>
      <c r="C313" s="60"/>
      <c r="D313" s="60" t="s">
        <v>39</v>
      </c>
      <c r="E313" s="66" t="s">
        <v>40</v>
      </c>
      <c r="F313" s="106">
        <f t="shared" si="15"/>
        <v>15000</v>
      </c>
      <c r="G313" s="45">
        <v>15000</v>
      </c>
      <c r="H313" s="17"/>
      <c r="I313" s="17"/>
      <c r="J313" s="29"/>
      <c r="K313" s="17"/>
    </row>
    <row r="314" spans="2:11" ht="18" customHeight="1">
      <c r="B314" s="73"/>
      <c r="C314" s="60"/>
      <c r="D314" s="60" t="s">
        <v>376</v>
      </c>
      <c r="E314" s="66" t="s">
        <v>377</v>
      </c>
      <c r="F314" s="106">
        <f t="shared" si="15"/>
        <v>70000</v>
      </c>
      <c r="G314" s="45"/>
      <c r="H314" s="17"/>
      <c r="I314" s="17"/>
      <c r="J314" s="29"/>
      <c r="K314" s="17">
        <f>K316</f>
        <v>70000</v>
      </c>
    </row>
    <row r="315" spans="2:11" ht="18" customHeight="1">
      <c r="B315" s="60"/>
      <c r="C315" s="60"/>
      <c r="D315" s="60"/>
      <c r="E315" s="66" t="s">
        <v>47</v>
      </c>
      <c r="F315" s="106"/>
      <c r="G315" s="45"/>
      <c r="H315" s="17"/>
      <c r="I315" s="17"/>
      <c r="J315" s="29"/>
      <c r="K315" s="17"/>
    </row>
    <row r="316" spans="2:11" ht="33" customHeight="1">
      <c r="B316" s="60"/>
      <c r="C316" s="60"/>
      <c r="D316" s="60" t="s">
        <v>378</v>
      </c>
      <c r="E316" s="66" t="s">
        <v>331</v>
      </c>
      <c r="F316" s="106">
        <f t="shared" si="15"/>
        <v>70000</v>
      </c>
      <c r="G316" s="45"/>
      <c r="H316" s="17"/>
      <c r="I316" s="17"/>
      <c r="J316" s="29"/>
      <c r="K316" s="17">
        <v>70000</v>
      </c>
    </row>
    <row r="317" spans="2:11" ht="21.75" customHeight="1" hidden="1">
      <c r="B317" s="73"/>
      <c r="C317" s="60"/>
      <c r="D317" s="60" t="s">
        <v>298</v>
      </c>
      <c r="E317" s="66" t="s">
        <v>207</v>
      </c>
      <c r="F317" s="106">
        <f t="shared" si="15"/>
        <v>0</v>
      </c>
      <c r="G317" s="45"/>
      <c r="H317" s="17"/>
      <c r="I317" s="17"/>
      <c r="J317" s="29"/>
      <c r="K317" s="17">
        <f>SUM(K319:K319)</f>
        <v>0</v>
      </c>
    </row>
    <row r="318" spans="2:11" ht="15.75" customHeight="1" hidden="1">
      <c r="B318" s="60"/>
      <c r="C318" s="60"/>
      <c r="D318" s="60"/>
      <c r="E318" s="66" t="s">
        <v>47</v>
      </c>
      <c r="F318" s="106"/>
      <c r="G318" s="45"/>
      <c r="H318" s="17"/>
      <c r="I318" s="17"/>
      <c r="J318" s="29"/>
      <c r="K318" s="17"/>
    </row>
    <row r="319" spans="2:11" ht="36" customHeight="1" hidden="1">
      <c r="B319" s="60"/>
      <c r="C319" s="60"/>
      <c r="D319" s="60" t="s">
        <v>299</v>
      </c>
      <c r="E319" s="66" t="s">
        <v>309</v>
      </c>
      <c r="F319" s="106">
        <f t="shared" si="15"/>
        <v>0</v>
      </c>
      <c r="G319" s="45"/>
      <c r="H319" s="17"/>
      <c r="I319" s="17"/>
      <c r="J319" s="29"/>
      <c r="K319" s="17"/>
    </row>
    <row r="320" spans="2:11" ht="27" customHeight="1" hidden="1">
      <c r="B320" s="73"/>
      <c r="C320" s="60"/>
      <c r="D320" s="60" t="s">
        <v>208</v>
      </c>
      <c r="E320" s="66" t="s">
        <v>207</v>
      </c>
      <c r="F320" s="106">
        <f t="shared" si="15"/>
        <v>0</v>
      </c>
      <c r="G320" s="45"/>
      <c r="H320" s="17"/>
      <c r="I320" s="17"/>
      <c r="J320" s="29"/>
      <c r="K320" s="17">
        <f>SUM(K322:K322)</f>
        <v>0</v>
      </c>
    </row>
    <row r="321" spans="2:11" ht="18" customHeight="1" hidden="1">
      <c r="B321" s="60"/>
      <c r="C321" s="60"/>
      <c r="D321" s="60"/>
      <c r="E321" s="66" t="s">
        <v>47</v>
      </c>
      <c r="F321" s="106"/>
      <c r="G321" s="45"/>
      <c r="H321" s="17"/>
      <c r="I321" s="17"/>
      <c r="J321" s="29"/>
      <c r="K321" s="17"/>
    </row>
    <row r="322" spans="2:11" ht="36" customHeight="1" hidden="1">
      <c r="B322" s="60"/>
      <c r="C322" s="60"/>
      <c r="D322" s="60" t="s">
        <v>265</v>
      </c>
      <c r="E322" s="66" t="s">
        <v>309</v>
      </c>
      <c r="F322" s="106">
        <f t="shared" si="15"/>
        <v>0</v>
      </c>
      <c r="G322" s="45"/>
      <c r="H322" s="17"/>
      <c r="I322" s="17"/>
      <c r="J322" s="29"/>
      <c r="K322" s="17"/>
    </row>
    <row r="323" spans="2:11" ht="18" customHeight="1">
      <c r="B323" s="124"/>
      <c r="C323" s="55" t="s">
        <v>188</v>
      </c>
      <c r="D323" s="55"/>
      <c r="E323" s="57" t="s">
        <v>189</v>
      </c>
      <c r="F323" s="84">
        <f t="shared" si="15"/>
        <v>454000</v>
      </c>
      <c r="G323" s="18">
        <f>SUM(G324:G326)</f>
        <v>454000</v>
      </c>
      <c r="H323" s="18">
        <f>SUM(H324:H325)</f>
        <v>0</v>
      </c>
      <c r="I323" s="18">
        <f>SUM(I324:I325)</f>
        <v>0</v>
      </c>
      <c r="J323" s="18">
        <f>SUM(J324:J325)</f>
        <v>0</v>
      </c>
      <c r="K323" s="18">
        <f>K327</f>
        <v>0</v>
      </c>
    </row>
    <row r="324" spans="2:11" ht="18" customHeight="1">
      <c r="B324" s="113"/>
      <c r="C324" s="125"/>
      <c r="D324" s="60" t="s">
        <v>33</v>
      </c>
      <c r="E324" s="66" t="s">
        <v>34</v>
      </c>
      <c r="F324" s="82">
        <f t="shared" si="15"/>
        <v>20000</v>
      </c>
      <c r="G324" s="45">
        <v>20000</v>
      </c>
      <c r="H324" s="17"/>
      <c r="I324" s="17"/>
      <c r="J324" s="29"/>
      <c r="K324" s="17"/>
    </row>
    <row r="325" spans="2:11" ht="18" customHeight="1">
      <c r="B325" s="114"/>
      <c r="C325" s="125"/>
      <c r="D325" s="60" t="s">
        <v>39</v>
      </c>
      <c r="E325" s="66" t="s">
        <v>40</v>
      </c>
      <c r="F325" s="106">
        <f t="shared" si="15"/>
        <v>426000</v>
      </c>
      <c r="G325" s="45">
        <v>426000</v>
      </c>
      <c r="H325" s="17"/>
      <c r="I325" s="17"/>
      <c r="J325" s="29"/>
      <c r="K325" s="17"/>
    </row>
    <row r="326" spans="2:11" ht="18" customHeight="1">
      <c r="B326" s="114"/>
      <c r="C326" s="125"/>
      <c r="D326" s="60" t="s">
        <v>379</v>
      </c>
      <c r="E326" s="66" t="s">
        <v>380</v>
      </c>
      <c r="F326" s="106">
        <f>SUM(G326:K326)</f>
        <v>8000</v>
      </c>
      <c r="G326" s="45">
        <v>8000</v>
      </c>
      <c r="H326" s="17"/>
      <c r="I326" s="17"/>
      <c r="J326" s="29"/>
      <c r="K326" s="17"/>
    </row>
    <row r="327" spans="2:11" ht="18.75" customHeight="1" hidden="1">
      <c r="B327" s="114"/>
      <c r="C327" s="125"/>
      <c r="D327" s="60" t="s">
        <v>206</v>
      </c>
      <c r="E327" s="66" t="s">
        <v>207</v>
      </c>
      <c r="F327" s="106">
        <f t="shared" si="15"/>
        <v>0</v>
      </c>
      <c r="G327" s="45"/>
      <c r="H327" s="17"/>
      <c r="I327" s="17"/>
      <c r="J327" s="29"/>
      <c r="K327" s="17">
        <f>K329</f>
        <v>0</v>
      </c>
    </row>
    <row r="328" spans="2:11" ht="18" customHeight="1" hidden="1">
      <c r="B328" s="114"/>
      <c r="C328" s="125"/>
      <c r="D328" s="60"/>
      <c r="E328" s="66" t="s">
        <v>47</v>
      </c>
      <c r="F328" s="106"/>
      <c r="G328" s="45"/>
      <c r="H328" s="17"/>
      <c r="I328" s="17"/>
      <c r="J328" s="29"/>
      <c r="K328" s="17"/>
    </row>
    <row r="329" spans="2:11" ht="23.25" customHeight="1" hidden="1">
      <c r="B329" s="114"/>
      <c r="C329" s="125"/>
      <c r="D329" s="60" t="s">
        <v>264</v>
      </c>
      <c r="E329" s="66" t="s">
        <v>332</v>
      </c>
      <c r="F329" s="106">
        <f t="shared" si="15"/>
        <v>0</v>
      </c>
      <c r="G329" s="45"/>
      <c r="H329" s="17"/>
      <c r="I329" s="17"/>
      <c r="J329" s="29"/>
      <c r="K329" s="17"/>
    </row>
    <row r="330" spans="2:11" ht="18" customHeight="1">
      <c r="B330" s="126"/>
      <c r="C330" s="55" t="s">
        <v>252</v>
      </c>
      <c r="D330" s="55"/>
      <c r="E330" s="57" t="s">
        <v>253</v>
      </c>
      <c r="F330" s="96">
        <f t="shared" si="15"/>
        <v>26000</v>
      </c>
      <c r="G330" s="18">
        <f>G331</f>
        <v>26000</v>
      </c>
      <c r="H330" s="18">
        <f>H331</f>
        <v>0</v>
      </c>
      <c r="I330" s="18">
        <f>I331</f>
        <v>0</v>
      </c>
      <c r="J330" s="18">
        <f>J331</f>
        <v>0</v>
      </c>
      <c r="K330" s="18">
        <f>K331</f>
        <v>0</v>
      </c>
    </row>
    <row r="331" spans="2:11" ht="18" customHeight="1">
      <c r="B331" s="79"/>
      <c r="C331" s="60"/>
      <c r="D331" s="60" t="s">
        <v>39</v>
      </c>
      <c r="E331" s="61" t="s">
        <v>40</v>
      </c>
      <c r="F331" s="78">
        <f t="shared" si="15"/>
        <v>26000</v>
      </c>
      <c r="G331" s="17">
        <v>26000</v>
      </c>
      <c r="H331" s="17"/>
      <c r="I331" s="17"/>
      <c r="J331" s="29"/>
      <c r="K331" s="17"/>
    </row>
    <row r="332" spans="2:11" ht="18" customHeight="1">
      <c r="B332" s="124"/>
      <c r="C332" s="55" t="s">
        <v>254</v>
      </c>
      <c r="D332" s="55"/>
      <c r="E332" s="57" t="s">
        <v>255</v>
      </c>
      <c r="F332" s="80">
        <f t="shared" si="15"/>
        <v>85000</v>
      </c>
      <c r="G332" s="18">
        <f>SUM(G333:G334)</f>
        <v>85000</v>
      </c>
      <c r="H332" s="18">
        <f>SUM(H333:H334)</f>
        <v>0</v>
      </c>
      <c r="I332" s="18">
        <f>SUM(I333:I334)</f>
        <v>0</v>
      </c>
      <c r="J332" s="18">
        <f>SUM(J333:J334)</f>
        <v>0</v>
      </c>
      <c r="K332" s="18">
        <v>0</v>
      </c>
    </row>
    <row r="333" spans="2:11" ht="18" customHeight="1">
      <c r="B333" s="113"/>
      <c r="C333" s="125"/>
      <c r="D333" s="60" t="s">
        <v>33</v>
      </c>
      <c r="E333" s="66" t="s">
        <v>34</v>
      </c>
      <c r="F333" s="82">
        <f t="shared" si="15"/>
        <v>15000</v>
      </c>
      <c r="G333" s="45">
        <v>15000</v>
      </c>
      <c r="H333" s="17"/>
      <c r="I333" s="17"/>
      <c r="J333" s="29"/>
      <c r="K333" s="17"/>
    </row>
    <row r="334" spans="2:11" ht="18" customHeight="1">
      <c r="B334" s="114"/>
      <c r="C334" s="125"/>
      <c r="D334" s="60" t="s">
        <v>39</v>
      </c>
      <c r="E334" s="66" t="s">
        <v>40</v>
      </c>
      <c r="F334" s="106">
        <f t="shared" si="15"/>
        <v>70000</v>
      </c>
      <c r="G334" s="45">
        <v>70000</v>
      </c>
      <c r="H334" s="17"/>
      <c r="I334" s="17"/>
      <c r="J334" s="29"/>
      <c r="K334" s="17"/>
    </row>
    <row r="335" spans="2:11" ht="18" customHeight="1">
      <c r="B335" s="126"/>
      <c r="C335" s="55" t="s">
        <v>256</v>
      </c>
      <c r="D335" s="55"/>
      <c r="E335" s="57" t="s">
        <v>257</v>
      </c>
      <c r="F335" s="84">
        <f aca="true" t="shared" si="16" ref="F335:F365">SUM(G335:K335)</f>
        <v>215000</v>
      </c>
      <c r="G335" s="18">
        <f>SUM(G336:G339)</f>
        <v>215000</v>
      </c>
      <c r="H335" s="18">
        <f>SUM(H336:H339)</f>
        <v>0</v>
      </c>
      <c r="I335" s="18">
        <f>SUM(I336:I339)</f>
        <v>0</v>
      </c>
      <c r="J335" s="18">
        <f>SUM(J336:J339)</f>
        <v>0</v>
      </c>
      <c r="K335" s="18">
        <f>SUM(K336:K339)</f>
        <v>0</v>
      </c>
    </row>
    <row r="336" spans="2:11" ht="18" customHeight="1" hidden="1">
      <c r="B336" s="83"/>
      <c r="C336" s="60"/>
      <c r="D336" s="60" t="s">
        <v>33</v>
      </c>
      <c r="E336" s="66" t="s">
        <v>34</v>
      </c>
      <c r="F336" s="82">
        <f t="shared" si="16"/>
        <v>0</v>
      </c>
      <c r="G336" s="45"/>
      <c r="H336" s="17"/>
      <c r="I336" s="17"/>
      <c r="J336" s="29"/>
      <c r="K336" s="17"/>
    </row>
    <row r="337" spans="2:11" ht="18" customHeight="1">
      <c r="B337" s="73"/>
      <c r="C337" s="60"/>
      <c r="D337" s="60" t="s">
        <v>50</v>
      </c>
      <c r="E337" s="66" t="s">
        <v>51</v>
      </c>
      <c r="F337" s="106">
        <f t="shared" si="16"/>
        <v>160000</v>
      </c>
      <c r="G337" s="45">
        <v>160000</v>
      </c>
      <c r="H337" s="17"/>
      <c r="I337" s="17"/>
      <c r="J337" s="29"/>
      <c r="K337" s="17"/>
    </row>
    <row r="338" spans="2:11" ht="18" customHeight="1">
      <c r="B338" s="73"/>
      <c r="C338" s="60"/>
      <c r="D338" s="60" t="s">
        <v>35</v>
      </c>
      <c r="E338" s="66" t="s">
        <v>36</v>
      </c>
      <c r="F338" s="106">
        <f t="shared" si="16"/>
        <v>50000</v>
      </c>
      <c r="G338" s="45">
        <v>50000</v>
      </c>
      <c r="H338" s="17"/>
      <c r="I338" s="17"/>
      <c r="J338" s="29"/>
      <c r="K338" s="17"/>
    </row>
    <row r="339" spans="2:11" ht="18" customHeight="1">
      <c r="B339" s="97"/>
      <c r="C339" s="60"/>
      <c r="D339" s="60" t="s">
        <v>39</v>
      </c>
      <c r="E339" s="66" t="s">
        <v>40</v>
      </c>
      <c r="F339" s="107">
        <f t="shared" si="16"/>
        <v>5000</v>
      </c>
      <c r="G339" s="45">
        <v>5000</v>
      </c>
      <c r="H339" s="17"/>
      <c r="I339" s="17"/>
      <c r="J339" s="29"/>
      <c r="K339" s="17"/>
    </row>
    <row r="340" spans="2:11" ht="29.25" customHeight="1">
      <c r="B340" s="77"/>
      <c r="C340" s="55" t="s">
        <v>297</v>
      </c>
      <c r="D340" s="55"/>
      <c r="E340" s="57" t="s">
        <v>325</v>
      </c>
      <c r="F340" s="96">
        <f t="shared" si="16"/>
        <v>3100</v>
      </c>
      <c r="G340" s="18">
        <f>G341+G342</f>
        <v>3100</v>
      </c>
      <c r="H340" s="18">
        <f>H341</f>
        <v>0</v>
      </c>
      <c r="I340" s="18">
        <f>I341</f>
        <v>0</v>
      </c>
      <c r="J340" s="18">
        <f>J341</f>
        <v>0</v>
      </c>
      <c r="K340" s="18">
        <f>SUM(K341:K343)</f>
        <v>0</v>
      </c>
    </row>
    <row r="341" spans="2:11" ht="29.25" customHeight="1">
      <c r="B341" s="83"/>
      <c r="C341" s="60"/>
      <c r="D341" s="60" t="s">
        <v>33</v>
      </c>
      <c r="E341" s="61" t="s">
        <v>34</v>
      </c>
      <c r="F341" s="78">
        <f t="shared" si="16"/>
        <v>3000</v>
      </c>
      <c r="G341" s="17">
        <v>3000</v>
      </c>
      <c r="H341" s="17"/>
      <c r="I341" s="17"/>
      <c r="J341" s="29"/>
      <c r="K341" s="17"/>
    </row>
    <row r="342" spans="2:11" ht="29.25" customHeight="1">
      <c r="B342" s="83"/>
      <c r="C342" s="60"/>
      <c r="D342" s="60" t="s">
        <v>349</v>
      </c>
      <c r="E342" s="61" t="s">
        <v>374</v>
      </c>
      <c r="F342" s="78">
        <f>SUM(G342:K342)</f>
        <v>100</v>
      </c>
      <c r="G342" s="17">
        <v>100</v>
      </c>
      <c r="H342" s="17"/>
      <c r="I342" s="17"/>
      <c r="J342" s="29"/>
      <c r="K342" s="17"/>
    </row>
    <row r="343" spans="2:11" ht="18" customHeight="1">
      <c r="B343" s="124"/>
      <c r="C343" s="55" t="s">
        <v>258</v>
      </c>
      <c r="D343" s="55"/>
      <c r="E343" s="57" t="s">
        <v>68</v>
      </c>
      <c r="F343" s="80">
        <f t="shared" si="16"/>
        <v>14000</v>
      </c>
      <c r="G343" s="18">
        <f>SUM(G344:G346)</f>
        <v>14000</v>
      </c>
      <c r="H343" s="18">
        <f>SUM(H344:H346)</f>
        <v>0</v>
      </c>
      <c r="I343" s="18">
        <f>SUM(I344:I346)</f>
        <v>0</v>
      </c>
      <c r="J343" s="18">
        <f>SUM(J344:J346)</f>
        <v>0</v>
      </c>
      <c r="K343" s="18">
        <f>SUM(K344:K346)</f>
        <v>0</v>
      </c>
    </row>
    <row r="344" spans="2:11" ht="18" customHeight="1">
      <c r="B344" s="113"/>
      <c r="C344" s="125"/>
      <c r="D344" s="60" t="s">
        <v>33</v>
      </c>
      <c r="E344" s="66" t="s">
        <v>34</v>
      </c>
      <c r="F344" s="82">
        <f t="shared" si="16"/>
        <v>2000</v>
      </c>
      <c r="G344" s="45">
        <v>2000</v>
      </c>
      <c r="H344" s="17"/>
      <c r="I344" s="17"/>
      <c r="J344" s="29"/>
      <c r="K344" s="17"/>
    </row>
    <row r="345" spans="2:11" ht="18" customHeight="1">
      <c r="B345" s="114"/>
      <c r="C345" s="125"/>
      <c r="D345" s="60" t="s">
        <v>50</v>
      </c>
      <c r="E345" s="66" t="s">
        <v>51</v>
      </c>
      <c r="F345" s="106">
        <f t="shared" si="16"/>
        <v>2000</v>
      </c>
      <c r="G345" s="45">
        <v>2000</v>
      </c>
      <c r="H345" s="17"/>
      <c r="I345" s="17"/>
      <c r="J345" s="29"/>
      <c r="K345" s="17"/>
    </row>
    <row r="346" spans="2:11" ht="18" customHeight="1">
      <c r="B346" s="114"/>
      <c r="C346" s="125"/>
      <c r="D346" s="60" t="s">
        <v>39</v>
      </c>
      <c r="E346" s="66" t="s">
        <v>40</v>
      </c>
      <c r="F346" s="107">
        <f t="shared" si="16"/>
        <v>10000</v>
      </c>
      <c r="G346" s="45">
        <v>10000</v>
      </c>
      <c r="H346" s="17"/>
      <c r="I346" s="17"/>
      <c r="J346" s="29"/>
      <c r="K346" s="17"/>
    </row>
    <row r="347" spans="2:11" ht="18" customHeight="1">
      <c r="B347" s="127" t="s">
        <v>190</v>
      </c>
      <c r="C347" s="128"/>
      <c r="D347" s="55"/>
      <c r="E347" s="57" t="s">
        <v>191</v>
      </c>
      <c r="F347" s="96">
        <f t="shared" si="16"/>
        <v>798850</v>
      </c>
      <c r="G347" s="18">
        <f>G348+G366+G368+G371</f>
        <v>798850</v>
      </c>
      <c r="H347" s="18"/>
      <c r="I347" s="18"/>
      <c r="J347" s="18"/>
      <c r="K347" s="18">
        <f>K348+K366+K368+K371</f>
        <v>0</v>
      </c>
    </row>
    <row r="348" spans="2:11" ht="18" customHeight="1">
      <c r="B348" s="126"/>
      <c r="C348" s="55" t="s">
        <v>192</v>
      </c>
      <c r="D348" s="55"/>
      <c r="E348" s="57" t="s">
        <v>193</v>
      </c>
      <c r="F348" s="80">
        <f t="shared" si="16"/>
        <v>540850</v>
      </c>
      <c r="G348" s="18">
        <f>G349+G351</f>
        <v>540850</v>
      </c>
      <c r="H348" s="18">
        <f>H349+H351+H366</f>
        <v>0</v>
      </c>
      <c r="I348" s="18">
        <f>I349+I351+I366</f>
        <v>0</v>
      </c>
      <c r="J348" s="18">
        <f>J349+J351+J366</f>
        <v>0</v>
      </c>
      <c r="K348" s="18">
        <f>K349+K351</f>
        <v>0</v>
      </c>
    </row>
    <row r="349" spans="2:11" ht="18" customHeight="1">
      <c r="B349" s="98"/>
      <c r="C349" s="129" t="s">
        <v>279</v>
      </c>
      <c r="D349" s="98"/>
      <c r="E349" s="130" t="s">
        <v>280</v>
      </c>
      <c r="F349" s="82">
        <f t="shared" si="16"/>
        <v>380000</v>
      </c>
      <c r="G349" s="94">
        <f>G350</f>
        <v>380000</v>
      </c>
      <c r="H349" s="26"/>
      <c r="I349" s="26"/>
      <c r="J349" s="30"/>
      <c r="K349" s="94"/>
    </row>
    <row r="350" spans="2:11" ht="24.75" customHeight="1">
      <c r="B350" s="73"/>
      <c r="C350" s="60"/>
      <c r="D350" s="60" t="s">
        <v>259</v>
      </c>
      <c r="E350" s="66" t="s">
        <v>260</v>
      </c>
      <c r="F350" s="106">
        <f t="shared" si="16"/>
        <v>380000</v>
      </c>
      <c r="G350" s="45">
        <v>380000</v>
      </c>
      <c r="H350" s="17"/>
      <c r="I350" s="17"/>
      <c r="J350" s="29"/>
      <c r="K350" s="45"/>
    </row>
    <row r="351" spans="2:11" ht="18" customHeight="1">
      <c r="B351" s="60"/>
      <c r="C351" s="129" t="s">
        <v>281</v>
      </c>
      <c r="D351" s="98"/>
      <c r="E351" s="130" t="s">
        <v>282</v>
      </c>
      <c r="F351" s="106">
        <f t="shared" si="16"/>
        <v>160850</v>
      </c>
      <c r="G351" s="94">
        <f>SUM(G352:G360)</f>
        <v>160850</v>
      </c>
      <c r="H351" s="17"/>
      <c r="I351" s="17"/>
      <c r="J351" s="29"/>
      <c r="K351" s="94">
        <f>K361</f>
        <v>0</v>
      </c>
    </row>
    <row r="352" spans="2:11" ht="18" customHeight="1">
      <c r="B352" s="73"/>
      <c r="C352" s="60"/>
      <c r="D352" s="73" t="s">
        <v>29</v>
      </c>
      <c r="E352" s="66" t="s">
        <v>30</v>
      </c>
      <c r="F352" s="84">
        <f>SUM(G352:J352)</f>
        <v>5100</v>
      </c>
      <c r="G352" s="17">
        <v>5100</v>
      </c>
      <c r="H352" s="17"/>
      <c r="I352" s="17"/>
      <c r="J352" s="29"/>
      <c r="K352" s="17"/>
    </row>
    <row r="353" spans="2:11" ht="18" customHeight="1">
      <c r="B353" s="73"/>
      <c r="C353" s="60"/>
      <c r="D353" s="60" t="s">
        <v>31</v>
      </c>
      <c r="E353" s="61" t="s">
        <v>32</v>
      </c>
      <c r="F353" s="84">
        <f>SUM(G353:J353)</f>
        <v>750</v>
      </c>
      <c r="G353" s="17">
        <v>750</v>
      </c>
      <c r="H353" s="17"/>
      <c r="I353" s="17"/>
      <c r="J353" s="29"/>
      <c r="K353" s="17"/>
    </row>
    <row r="354" spans="2:11" ht="18" customHeight="1">
      <c r="B354" s="73"/>
      <c r="C354" s="60"/>
      <c r="D354" s="60" t="s">
        <v>48</v>
      </c>
      <c r="E354" s="61" t="s">
        <v>49</v>
      </c>
      <c r="F354" s="84">
        <f>SUM(G354:J354)</f>
        <v>30000</v>
      </c>
      <c r="G354" s="17">
        <v>30000</v>
      </c>
      <c r="H354" s="17"/>
      <c r="I354" s="17"/>
      <c r="J354" s="29"/>
      <c r="K354" s="17"/>
    </row>
    <row r="355" spans="2:11" ht="18" customHeight="1">
      <c r="B355" s="73"/>
      <c r="C355" s="60"/>
      <c r="D355" s="60" t="s">
        <v>33</v>
      </c>
      <c r="E355" s="66" t="s">
        <v>34</v>
      </c>
      <c r="F355" s="106">
        <f t="shared" si="16"/>
        <v>65000</v>
      </c>
      <c r="G355" s="45">
        <v>65000</v>
      </c>
      <c r="H355" s="17"/>
      <c r="I355" s="17"/>
      <c r="J355" s="29"/>
      <c r="K355" s="45"/>
    </row>
    <row r="356" spans="2:11" ht="18" customHeight="1">
      <c r="B356" s="73"/>
      <c r="C356" s="60"/>
      <c r="D356" s="60" t="s">
        <v>50</v>
      </c>
      <c r="E356" s="66" t="s">
        <v>51</v>
      </c>
      <c r="F356" s="106">
        <f t="shared" si="16"/>
        <v>25000</v>
      </c>
      <c r="G356" s="45">
        <v>25000</v>
      </c>
      <c r="H356" s="17"/>
      <c r="I356" s="17"/>
      <c r="J356" s="29"/>
      <c r="K356" s="45"/>
    </row>
    <row r="357" spans="2:11" ht="18" customHeight="1">
      <c r="B357" s="114"/>
      <c r="C357" s="125"/>
      <c r="D357" s="60" t="s">
        <v>35</v>
      </c>
      <c r="E357" s="66" t="s">
        <v>36</v>
      </c>
      <c r="F357" s="106">
        <f t="shared" si="16"/>
        <v>10000</v>
      </c>
      <c r="G357" s="45">
        <v>10000</v>
      </c>
      <c r="H357" s="17"/>
      <c r="I357" s="17"/>
      <c r="J357" s="29"/>
      <c r="K357" s="45"/>
    </row>
    <row r="358" spans="2:11" ht="18" customHeight="1">
      <c r="B358" s="73"/>
      <c r="C358" s="60"/>
      <c r="D358" s="60" t="s">
        <v>39</v>
      </c>
      <c r="E358" s="66" t="s">
        <v>40</v>
      </c>
      <c r="F358" s="106">
        <f t="shared" si="16"/>
        <v>20000</v>
      </c>
      <c r="G358" s="45">
        <v>20000</v>
      </c>
      <c r="H358" s="17"/>
      <c r="I358" s="17"/>
      <c r="J358" s="29"/>
      <c r="K358" s="45"/>
    </row>
    <row r="359" spans="2:11" ht="18" customHeight="1">
      <c r="B359" s="98"/>
      <c r="C359" s="60"/>
      <c r="D359" s="60" t="s">
        <v>52</v>
      </c>
      <c r="E359" s="66" t="s">
        <v>53</v>
      </c>
      <c r="F359" s="106">
        <f t="shared" si="16"/>
        <v>4000</v>
      </c>
      <c r="G359" s="46">
        <v>4000</v>
      </c>
      <c r="H359" s="34"/>
      <c r="I359" s="34"/>
      <c r="J359" s="34"/>
      <c r="K359" s="46"/>
    </row>
    <row r="360" spans="2:11" ht="22.5" customHeight="1">
      <c r="B360" s="73"/>
      <c r="C360" s="60"/>
      <c r="D360" s="60" t="s">
        <v>54</v>
      </c>
      <c r="E360" s="66" t="s">
        <v>55</v>
      </c>
      <c r="F360" s="106">
        <f t="shared" si="16"/>
        <v>1000</v>
      </c>
      <c r="G360" s="45">
        <v>1000</v>
      </c>
      <c r="H360" s="17"/>
      <c r="I360" s="17"/>
      <c r="J360" s="29"/>
      <c r="K360" s="45"/>
    </row>
    <row r="361" spans="2:11" ht="18" customHeight="1">
      <c r="B361" s="73"/>
      <c r="C361" s="60"/>
      <c r="D361" s="60" t="s">
        <v>206</v>
      </c>
      <c r="E361" s="66" t="s">
        <v>207</v>
      </c>
      <c r="F361" s="106">
        <f t="shared" si="16"/>
        <v>0</v>
      </c>
      <c r="G361" s="45"/>
      <c r="H361" s="17"/>
      <c r="I361" s="17"/>
      <c r="J361" s="29"/>
      <c r="K361" s="17">
        <f>SUM(K363:K365)</f>
        <v>0</v>
      </c>
    </row>
    <row r="362" spans="2:11" ht="13.5" customHeight="1">
      <c r="B362" s="60"/>
      <c r="C362" s="60"/>
      <c r="D362" s="60"/>
      <c r="E362" s="66" t="s">
        <v>47</v>
      </c>
      <c r="F362" s="106"/>
      <c r="G362" s="45"/>
      <c r="H362" s="17"/>
      <c r="I362" s="17"/>
      <c r="J362" s="29"/>
      <c r="K362" s="17"/>
    </row>
    <row r="363" spans="2:11" ht="20.25" customHeight="1">
      <c r="B363" s="60"/>
      <c r="C363" s="60"/>
      <c r="D363" s="60" t="s">
        <v>264</v>
      </c>
      <c r="E363" s="66" t="s">
        <v>346</v>
      </c>
      <c r="F363" s="106">
        <f t="shared" si="16"/>
        <v>0</v>
      </c>
      <c r="G363" s="45"/>
      <c r="H363" s="17"/>
      <c r="I363" s="17"/>
      <c r="J363" s="29"/>
      <c r="K363" s="17"/>
    </row>
    <row r="364" spans="2:11" ht="18.75" customHeight="1">
      <c r="B364" s="60"/>
      <c r="C364" s="60"/>
      <c r="D364" s="60" t="s">
        <v>327</v>
      </c>
      <c r="E364" s="66" t="s">
        <v>347</v>
      </c>
      <c r="F364" s="106">
        <f>SUM(G364:K364)</f>
        <v>0</v>
      </c>
      <c r="G364" s="45"/>
      <c r="H364" s="17"/>
      <c r="I364" s="17"/>
      <c r="J364" s="29"/>
      <c r="K364" s="17"/>
    </row>
    <row r="365" spans="2:11" ht="19.5" customHeight="1">
      <c r="B365" s="60"/>
      <c r="C365" s="60"/>
      <c r="D365" s="60" t="s">
        <v>328</v>
      </c>
      <c r="E365" s="66" t="s">
        <v>348</v>
      </c>
      <c r="F365" s="106">
        <f t="shared" si="16"/>
        <v>0</v>
      </c>
      <c r="G365" s="45"/>
      <c r="H365" s="17"/>
      <c r="I365" s="17"/>
      <c r="J365" s="29"/>
      <c r="K365" s="17"/>
    </row>
    <row r="366" spans="2:11" ht="18" customHeight="1">
      <c r="B366" s="77"/>
      <c r="C366" s="55" t="s">
        <v>261</v>
      </c>
      <c r="D366" s="55"/>
      <c r="E366" s="57" t="s">
        <v>262</v>
      </c>
      <c r="F366" s="96">
        <f aca="true" t="shared" si="17" ref="F366:F380">SUM(G366:K366)</f>
        <v>250000</v>
      </c>
      <c r="G366" s="18">
        <f>SUM(G367:G367)</f>
        <v>250000</v>
      </c>
      <c r="H366" s="18"/>
      <c r="I366" s="18"/>
      <c r="J366" s="22"/>
      <c r="K366" s="18">
        <f>K367</f>
        <v>0</v>
      </c>
    </row>
    <row r="367" spans="2:11" ht="30" customHeight="1">
      <c r="B367" s="79"/>
      <c r="C367" s="60"/>
      <c r="D367" s="60" t="s">
        <v>259</v>
      </c>
      <c r="E367" s="61" t="s">
        <v>260</v>
      </c>
      <c r="F367" s="78">
        <f t="shared" si="17"/>
        <v>250000</v>
      </c>
      <c r="G367" s="17">
        <v>250000</v>
      </c>
      <c r="H367" s="17"/>
      <c r="I367" s="17"/>
      <c r="J367" s="29"/>
      <c r="K367" s="17"/>
    </row>
    <row r="368" spans="2:11" ht="18" customHeight="1">
      <c r="B368" s="77"/>
      <c r="C368" s="55" t="s">
        <v>305</v>
      </c>
      <c r="D368" s="55"/>
      <c r="E368" s="57" t="s">
        <v>306</v>
      </c>
      <c r="F368" s="78">
        <f t="shared" si="17"/>
        <v>5000</v>
      </c>
      <c r="G368" s="18">
        <f>SUM(G369:G370)</f>
        <v>5000</v>
      </c>
      <c r="H368" s="18"/>
      <c r="I368" s="18"/>
      <c r="J368" s="22"/>
      <c r="K368" s="18">
        <f>K370</f>
        <v>0</v>
      </c>
    </row>
    <row r="369" spans="2:11" ht="18" customHeight="1">
      <c r="B369" s="114"/>
      <c r="C369" s="125"/>
      <c r="D369" s="60" t="s">
        <v>50</v>
      </c>
      <c r="E369" s="66" t="s">
        <v>51</v>
      </c>
      <c r="F369" s="106">
        <f>SUM(G369:K369)</f>
        <v>4000</v>
      </c>
      <c r="G369" s="45">
        <v>4000</v>
      </c>
      <c r="H369" s="17"/>
      <c r="I369" s="17"/>
      <c r="J369" s="29"/>
      <c r="K369" s="45"/>
    </row>
    <row r="370" spans="2:11" ht="30" customHeight="1">
      <c r="B370" s="79"/>
      <c r="C370" s="60"/>
      <c r="D370" s="60" t="s">
        <v>39</v>
      </c>
      <c r="E370" s="61" t="s">
        <v>40</v>
      </c>
      <c r="F370" s="78">
        <f t="shared" si="17"/>
        <v>1000</v>
      </c>
      <c r="G370" s="17">
        <v>1000</v>
      </c>
      <c r="H370" s="17"/>
      <c r="I370" s="17"/>
      <c r="J370" s="29"/>
      <c r="K370" s="17"/>
    </row>
    <row r="371" spans="2:11" ht="18" customHeight="1">
      <c r="B371" s="77"/>
      <c r="C371" s="55" t="s">
        <v>310</v>
      </c>
      <c r="D371" s="131"/>
      <c r="E371" s="132" t="s">
        <v>68</v>
      </c>
      <c r="F371" s="80">
        <f t="shared" si="17"/>
        <v>3000</v>
      </c>
      <c r="G371" s="35">
        <f>SUM(G372:G372)</f>
        <v>3000</v>
      </c>
      <c r="H371" s="35">
        <f>SUM(H372:H374)</f>
        <v>0</v>
      </c>
      <c r="I371" s="35">
        <f>SUM(I372:I374)</f>
        <v>0</v>
      </c>
      <c r="J371" s="35">
        <f>SUM(J372:J374)</f>
        <v>0</v>
      </c>
      <c r="K371" s="35">
        <v>0</v>
      </c>
    </row>
    <row r="372" spans="2:11" ht="35.25" customHeight="1">
      <c r="B372" s="83"/>
      <c r="C372" s="60"/>
      <c r="D372" s="133" t="s">
        <v>237</v>
      </c>
      <c r="E372" s="134" t="s">
        <v>238</v>
      </c>
      <c r="F372" s="82">
        <f t="shared" si="17"/>
        <v>3000</v>
      </c>
      <c r="G372" s="135">
        <v>3000</v>
      </c>
      <c r="H372" s="17"/>
      <c r="I372" s="17"/>
      <c r="J372" s="29"/>
      <c r="K372" s="36"/>
    </row>
    <row r="373" spans="2:11" ht="18" customHeight="1">
      <c r="B373" s="77" t="s">
        <v>194</v>
      </c>
      <c r="C373" s="55"/>
      <c r="D373" s="55"/>
      <c r="E373" s="57" t="s">
        <v>195</v>
      </c>
      <c r="F373" s="96">
        <f t="shared" si="17"/>
        <v>409026</v>
      </c>
      <c r="G373" s="18">
        <f>G374+G399</f>
        <v>409026</v>
      </c>
      <c r="H373" s="18">
        <f>H374+H399</f>
        <v>0</v>
      </c>
      <c r="I373" s="18">
        <f>I374+I399</f>
        <v>0</v>
      </c>
      <c r="J373" s="18">
        <f>J374+J399</f>
        <v>0</v>
      </c>
      <c r="K373" s="18">
        <f>K374+K399</f>
        <v>0</v>
      </c>
    </row>
    <row r="374" spans="2:11" ht="18" customHeight="1">
      <c r="B374" s="77"/>
      <c r="C374" s="55" t="s">
        <v>196</v>
      </c>
      <c r="D374" s="55"/>
      <c r="E374" s="57" t="s">
        <v>197</v>
      </c>
      <c r="F374" s="80">
        <f t="shared" si="17"/>
        <v>264026</v>
      </c>
      <c r="G374" s="18">
        <f>G375+G390+G397</f>
        <v>264026</v>
      </c>
      <c r="H374" s="18">
        <f>H375+H390+H397</f>
        <v>0</v>
      </c>
      <c r="I374" s="18">
        <f>I375+I390+I397</f>
        <v>0</v>
      </c>
      <c r="J374" s="18">
        <f>J375+J390+J397</f>
        <v>0</v>
      </c>
      <c r="K374" s="18">
        <f>K375+K390+K397</f>
        <v>0</v>
      </c>
    </row>
    <row r="375" spans="2:11" ht="18" customHeight="1">
      <c r="B375" s="60"/>
      <c r="C375" s="129" t="s">
        <v>283</v>
      </c>
      <c r="D375" s="98"/>
      <c r="E375" s="136" t="s">
        <v>284</v>
      </c>
      <c r="F375" s="82">
        <f t="shared" si="17"/>
        <v>223626</v>
      </c>
      <c r="G375" s="94">
        <f>SUM(G376:G389)</f>
        <v>223626</v>
      </c>
      <c r="H375" s="17"/>
      <c r="I375" s="17"/>
      <c r="J375" s="29"/>
      <c r="K375" s="84">
        <f>SUM(K377:K388)</f>
        <v>0</v>
      </c>
    </row>
    <row r="376" spans="2:11" ht="18" customHeight="1">
      <c r="B376" s="83"/>
      <c r="C376" s="60"/>
      <c r="D376" s="60" t="s">
        <v>23</v>
      </c>
      <c r="E376" s="61" t="s">
        <v>24</v>
      </c>
      <c r="F376" s="84">
        <f>SUM(G376:J376)</f>
        <v>1000</v>
      </c>
      <c r="G376" s="17">
        <v>1000</v>
      </c>
      <c r="H376" s="17"/>
      <c r="I376" s="17"/>
      <c r="J376" s="29"/>
      <c r="K376" s="17"/>
    </row>
    <row r="377" spans="2:11" ht="18" customHeight="1">
      <c r="B377" s="60"/>
      <c r="C377" s="60"/>
      <c r="D377" s="60" t="s">
        <v>25</v>
      </c>
      <c r="E377" s="66" t="s">
        <v>26</v>
      </c>
      <c r="F377" s="106">
        <f t="shared" si="17"/>
        <v>102900</v>
      </c>
      <c r="G377" s="95">
        <v>102900</v>
      </c>
      <c r="H377" s="17"/>
      <c r="I377" s="17"/>
      <c r="J377" s="29"/>
      <c r="K377" s="85"/>
    </row>
    <row r="378" spans="2:11" ht="18" customHeight="1">
      <c r="B378" s="60"/>
      <c r="C378" s="60"/>
      <c r="D378" s="60" t="s">
        <v>27</v>
      </c>
      <c r="E378" s="66" t="s">
        <v>28</v>
      </c>
      <c r="F378" s="106">
        <f t="shared" si="17"/>
        <v>7680</v>
      </c>
      <c r="G378" s="95">
        <v>7680</v>
      </c>
      <c r="H378" s="17"/>
      <c r="I378" s="17"/>
      <c r="J378" s="29"/>
      <c r="K378" s="85"/>
    </row>
    <row r="379" spans="2:11" ht="18" customHeight="1">
      <c r="B379" s="60"/>
      <c r="C379" s="60"/>
      <c r="D379" s="60" t="s">
        <v>29</v>
      </c>
      <c r="E379" s="66" t="s">
        <v>30</v>
      </c>
      <c r="F379" s="106">
        <f t="shared" si="17"/>
        <v>15000</v>
      </c>
      <c r="G379" s="95">
        <v>15000</v>
      </c>
      <c r="H379" s="17"/>
      <c r="I379" s="17"/>
      <c r="J379" s="29"/>
      <c r="K379" s="85"/>
    </row>
    <row r="380" spans="2:11" ht="18" customHeight="1">
      <c r="B380" s="60"/>
      <c r="C380" s="60"/>
      <c r="D380" s="60" t="s">
        <v>31</v>
      </c>
      <c r="E380" s="66" t="s">
        <v>32</v>
      </c>
      <c r="F380" s="106">
        <f t="shared" si="17"/>
        <v>2300</v>
      </c>
      <c r="G380" s="95">
        <v>2300</v>
      </c>
      <c r="H380" s="17"/>
      <c r="I380" s="17"/>
      <c r="J380" s="29"/>
      <c r="K380" s="85"/>
    </row>
    <row r="381" spans="2:11" ht="18" customHeight="1">
      <c r="B381" s="60"/>
      <c r="C381" s="60"/>
      <c r="D381" s="60" t="s">
        <v>33</v>
      </c>
      <c r="E381" s="66" t="s">
        <v>34</v>
      </c>
      <c r="F381" s="106">
        <f aca="true" t="shared" si="18" ref="F381:F403">SUM(G381:K381)</f>
        <v>56500</v>
      </c>
      <c r="G381" s="95">
        <v>56500</v>
      </c>
      <c r="H381" s="17"/>
      <c r="I381" s="17"/>
      <c r="J381" s="29"/>
      <c r="K381" s="85"/>
    </row>
    <row r="382" spans="2:11" ht="18" customHeight="1">
      <c r="B382" s="60"/>
      <c r="C382" s="60"/>
      <c r="D382" s="60" t="s">
        <v>50</v>
      </c>
      <c r="E382" s="66" t="s">
        <v>51</v>
      </c>
      <c r="F382" s="106">
        <f t="shared" si="18"/>
        <v>15000</v>
      </c>
      <c r="G382" s="95">
        <v>15000</v>
      </c>
      <c r="H382" s="17"/>
      <c r="I382" s="17"/>
      <c r="J382" s="29"/>
      <c r="K382" s="85"/>
    </row>
    <row r="383" spans="2:11" ht="18" customHeight="1">
      <c r="B383" s="60"/>
      <c r="C383" s="60"/>
      <c r="D383" s="60" t="s">
        <v>35</v>
      </c>
      <c r="E383" s="66" t="s">
        <v>36</v>
      </c>
      <c r="F383" s="106">
        <f t="shared" si="18"/>
        <v>7000</v>
      </c>
      <c r="G383" s="95">
        <v>7000</v>
      </c>
      <c r="H383" s="17"/>
      <c r="I383" s="17"/>
      <c r="J383" s="29"/>
      <c r="K383" s="85"/>
    </row>
    <row r="384" spans="2:11" ht="18" customHeight="1">
      <c r="B384" s="60"/>
      <c r="C384" s="60"/>
      <c r="D384" s="60" t="s">
        <v>39</v>
      </c>
      <c r="E384" s="66" t="s">
        <v>40</v>
      </c>
      <c r="F384" s="106">
        <f t="shared" si="18"/>
        <v>8000</v>
      </c>
      <c r="G384" s="95">
        <v>8000</v>
      </c>
      <c r="H384" s="17"/>
      <c r="I384" s="17"/>
      <c r="J384" s="29"/>
      <c r="K384" s="85"/>
    </row>
    <row r="385" spans="2:11" ht="27" customHeight="1">
      <c r="B385" s="60"/>
      <c r="C385" s="60"/>
      <c r="D385" s="60" t="s">
        <v>54</v>
      </c>
      <c r="E385" s="66" t="s">
        <v>55</v>
      </c>
      <c r="F385" s="106">
        <f t="shared" si="18"/>
        <v>1500</v>
      </c>
      <c r="G385" s="95">
        <v>1500</v>
      </c>
      <c r="H385" s="17"/>
      <c r="I385" s="17"/>
      <c r="J385" s="29"/>
      <c r="K385" s="85"/>
    </row>
    <row r="386" spans="2:11" ht="18" customHeight="1">
      <c r="B386" s="60"/>
      <c r="C386" s="60"/>
      <c r="D386" s="60" t="s">
        <v>41</v>
      </c>
      <c r="E386" s="66" t="s">
        <v>42</v>
      </c>
      <c r="F386" s="106">
        <f t="shared" si="18"/>
        <v>500</v>
      </c>
      <c r="G386" s="95">
        <v>500</v>
      </c>
      <c r="H386" s="17"/>
      <c r="I386" s="17"/>
      <c r="J386" s="29"/>
      <c r="K386" s="85"/>
    </row>
    <row r="387" spans="2:11" ht="18" customHeight="1">
      <c r="B387" s="60"/>
      <c r="C387" s="60"/>
      <c r="D387" s="60" t="s">
        <v>43</v>
      </c>
      <c r="E387" s="66" t="s">
        <v>44</v>
      </c>
      <c r="F387" s="106">
        <f t="shared" si="18"/>
        <v>2400</v>
      </c>
      <c r="G387" s="95">
        <v>2400</v>
      </c>
      <c r="H387" s="17"/>
      <c r="I387" s="17"/>
      <c r="J387" s="29"/>
      <c r="K387" s="85"/>
    </row>
    <row r="388" spans="2:11" ht="18" customHeight="1">
      <c r="B388" s="60"/>
      <c r="C388" s="60"/>
      <c r="D388" s="60" t="s">
        <v>45</v>
      </c>
      <c r="E388" s="66" t="s">
        <v>46</v>
      </c>
      <c r="F388" s="106">
        <f t="shared" si="18"/>
        <v>3282</v>
      </c>
      <c r="G388" s="95">
        <v>3282</v>
      </c>
      <c r="H388" s="17"/>
      <c r="I388" s="17"/>
      <c r="J388" s="29"/>
      <c r="K388" s="85"/>
    </row>
    <row r="389" spans="2:11" ht="18" customHeight="1">
      <c r="B389" s="60"/>
      <c r="C389" s="60"/>
      <c r="D389" s="60" t="s">
        <v>369</v>
      </c>
      <c r="E389" s="66" t="s">
        <v>370</v>
      </c>
      <c r="F389" s="106">
        <f>SUM(G389:K389)</f>
        <v>564</v>
      </c>
      <c r="G389" s="95">
        <v>564</v>
      </c>
      <c r="H389" s="17"/>
      <c r="I389" s="17"/>
      <c r="J389" s="29"/>
      <c r="K389" s="85"/>
    </row>
    <row r="390" spans="2:11" ht="18" customHeight="1">
      <c r="B390" s="60"/>
      <c r="C390" s="129" t="s">
        <v>285</v>
      </c>
      <c r="D390" s="98"/>
      <c r="E390" s="137" t="s">
        <v>286</v>
      </c>
      <c r="F390" s="106">
        <f t="shared" si="18"/>
        <v>22400</v>
      </c>
      <c r="G390" s="94">
        <f>SUM(G391:G396)</f>
        <v>22400</v>
      </c>
      <c r="H390" s="17"/>
      <c r="I390" s="17"/>
      <c r="J390" s="29"/>
      <c r="K390" s="84">
        <f>SUM(K391:K396)</f>
        <v>0</v>
      </c>
    </row>
    <row r="391" spans="2:11" ht="18" customHeight="1">
      <c r="B391" s="60"/>
      <c r="C391" s="60"/>
      <c r="D391" s="60" t="s">
        <v>29</v>
      </c>
      <c r="E391" s="66" t="s">
        <v>30</v>
      </c>
      <c r="F391" s="106">
        <f t="shared" si="18"/>
        <v>4000</v>
      </c>
      <c r="G391" s="95">
        <v>4000</v>
      </c>
      <c r="H391" s="17"/>
      <c r="I391" s="17"/>
      <c r="J391" s="29"/>
      <c r="K391" s="85"/>
    </row>
    <row r="392" spans="2:11" ht="18" customHeight="1">
      <c r="B392" s="60"/>
      <c r="C392" s="60"/>
      <c r="D392" s="60" t="s">
        <v>31</v>
      </c>
      <c r="E392" s="66" t="s">
        <v>32</v>
      </c>
      <c r="F392" s="106">
        <f t="shared" si="18"/>
        <v>400</v>
      </c>
      <c r="G392" s="95">
        <v>400</v>
      </c>
      <c r="H392" s="17"/>
      <c r="I392" s="17"/>
      <c r="J392" s="29"/>
      <c r="K392" s="85"/>
    </row>
    <row r="393" spans="2:11" ht="18" customHeight="1">
      <c r="B393" s="98"/>
      <c r="C393" s="60"/>
      <c r="D393" s="60" t="s">
        <v>48</v>
      </c>
      <c r="E393" s="66" t="s">
        <v>49</v>
      </c>
      <c r="F393" s="106">
        <f t="shared" si="18"/>
        <v>8000</v>
      </c>
      <c r="G393" s="46">
        <v>8000</v>
      </c>
      <c r="H393" s="34"/>
      <c r="I393" s="34"/>
      <c r="J393" s="34"/>
      <c r="K393" s="33"/>
    </row>
    <row r="394" spans="2:11" ht="18" customHeight="1">
      <c r="B394" s="60"/>
      <c r="C394" s="60"/>
      <c r="D394" s="60" t="s">
        <v>33</v>
      </c>
      <c r="E394" s="66" t="s">
        <v>34</v>
      </c>
      <c r="F394" s="106">
        <f t="shared" si="18"/>
        <v>5000</v>
      </c>
      <c r="G394" s="95">
        <v>5000</v>
      </c>
      <c r="H394" s="17"/>
      <c r="I394" s="17"/>
      <c r="J394" s="29"/>
      <c r="K394" s="85"/>
    </row>
    <row r="395" spans="2:11" ht="18" customHeight="1">
      <c r="B395" s="60"/>
      <c r="C395" s="60"/>
      <c r="D395" s="60" t="s">
        <v>50</v>
      </c>
      <c r="E395" s="66" t="s">
        <v>51</v>
      </c>
      <c r="F395" s="106">
        <f t="shared" si="18"/>
        <v>3000</v>
      </c>
      <c r="G395" s="95">
        <v>3000</v>
      </c>
      <c r="H395" s="17"/>
      <c r="I395" s="17"/>
      <c r="J395" s="29"/>
      <c r="K395" s="85"/>
    </row>
    <row r="396" spans="2:11" ht="18" customHeight="1">
      <c r="B396" s="60"/>
      <c r="C396" s="60"/>
      <c r="D396" s="60" t="s">
        <v>39</v>
      </c>
      <c r="E396" s="66" t="s">
        <v>40</v>
      </c>
      <c r="F396" s="106">
        <f t="shared" si="18"/>
        <v>2000</v>
      </c>
      <c r="G396" s="95">
        <v>2000</v>
      </c>
      <c r="H396" s="17"/>
      <c r="I396" s="17"/>
      <c r="J396" s="29"/>
      <c r="K396" s="85"/>
    </row>
    <row r="397" spans="2:11" ht="18" customHeight="1">
      <c r="B397" s="60"/>
      <c r="C397" s="129" t="s">
        <v>333</v>
      </c>
      <c r="D397" s="98"/>
      <c r="E397" s="137" t="s">
        <v>334</v>
      </c>
      <c r="F397" s="106">
        <f>SUM(G397:K397)</f>
        <v>18000</v>
      </c>
      <c r="G397" s="94">
        <f>G398</f>
        <v>18000</v>
      </c>
      <c r="H397" s="17"/>
      <c r="I397" s="17"/>
      <c r="J397" s="29"/>
      <c r="K397" s="84">
        <f>K398</f>
        <v>0</v>
      </c>
    </row>
    <row r="398" spans="2:11" ht="18" customHeight="1">
      <c r="B398" s="73"/>
      <c r="C398" s="60"/>
      <c r="D398" s="60" t="s">
        <v>48</v>
      </c>
      <c r="E398" s="66" t="s">
        <v>49</v>
      </c>
      <c r="F398" s="106">
        <f>SUM(G398:K398)</f>
        <v>18000</v>
      </c>
      <c r="G398" s="45">
        <v>18000</v>
      </c>
      <c r="H398" s="17"/>
      <c r="I398" s="17"/>
      <c r="J398" s="29"/>
      <c r="K398" s="17"/>
    </row>
    <row r="399" spans="2:11" ht="18" customHeight="1">
      <c r="B399" s="77"/>
      <c r="C399" s="55" t="s">
        <v>263</v>
      </c>
      <c r="D399" s="131"/>
      <c r="E399" s="138" t="s">
        <v>307</v>
      </c>
      <c r="F399" s="81">
        <f t="shared" si="18"/>
        <v>145000</v>
      </c>
      <c r="G399" s="139">
        <f>SUM(G400:G402)</f>
        <v>145000</v>
      </c>
      <c r="H399" s="35">
        <f>SUM(H400:H402)</f>
        <v>0</v>
      </c>
      <c r="I399" s="35">
        <f>SUM(I400:I402)</f>
        <v>0</v>
      </c>
      <c r="J399" s="35">
        <f>SUM(J400:J402)</f>
        <v>0</v>
      </c>
      <c r="K399" s="35">
        <f>SUM(K400:K402)</f>
        <v>0</v>
      </c>
    </row>
    <row r="400" spans="2:11" ht="35.25" customHeight="1">
      <c r="B400" s="83"/>
      <c r="C400" s="60"/>
      <c r="D400" s="133" t="s">
        <v>237</v>
      </c>
      <c r="E400" s="134" t="s">
        <v>238</v>
      </c>
      <c r="F400" s="82">
        <f t="shared" si="18"/>
        <v>135000</v>
      </c>
      <c r="G400" s="135">
        <v>135000</v>
      </c>
      <c r="H400" s="17"/>
      <c r="I400" s="17"/>
      <c r="J400" s="29"/>
      <c r="K400" s="36"/>
    </row>
    <row r="401" spans="2:11" ht="18" customHeight="1">
      <c r="B401" s="73"/>
      <c r="C401" s="60"/>
      <c r="D401" s="133" t="s">
        <v>33</v>
      </c>
      <c r="E401" s="134" t="s">
        <v>34</v>
      </c>
      <c r="F401" s="106">
        <f t="shared" si="18"/>
        <v>5000</v>
      </c>
      <c r="G401" s="135">
        <v>5000</v>
      </c>
      <c r="H401" s="17"/>
      <c r="I401" s="17"/>
      <c r="J401" s="29"/>
      <c r="K401" s="36"/>
    </row>
    <row r="402" spans="2:12" ht="18" customHeight="1">
      <c r="B402" s="97"/>
      <c r="C402" s="60"/>
      <c r="D402" s="133" t="s">
        <v>39</v>
      </c>
      <c r="E402" s="134" t="s">
        <v>40</v>
      </c>
      <c r="F402" s="107">
        <f t="shared" si="18"/>
        <v>5000</v>
      </c>
      <c r="G402" s="135">
        <v>5000</v>
      </c>
      <c r="H402" s="17"/>
      <c r="I402" s="17"/>
      <c r="J402" s="29"/>
      <c r="K402" s="36"/>
      <c r="L402" s="20"/>
    </row>
    <row r="403" spans="2:11" ht="21" customHeight="1">
      <c r="B403" s="207" t="s">
        <v>58</v>
      </c>
      <c r="C403" s="207"/>
      <c r="D403" s="207"/>
      <c r="E403" s="208"/>
      <c r="F403" s="81">
        <f t="shared" si="18"/>
        <v>6410430</v>
      </c>
      <c r="G403" s="140">
        <f>G136+G141+G144+G153+G174+G188+G245+G250+G269+G272+G280+G287+G306+G310+G347+G373+G302</f>
        <v>5764658</v>
      </c>
      <c r="H403" s="140">
        <f>H136+H141+H144+H153+H174+H188+H245+H250+H269+H272+H280+H287+H306+H310+H347+H373+H302</f>
        <v>50772</v>
      </c>
      <c r="I403" s="140">
        <f>I136+I141+I144+I153+I174+I188+I245+I250+I269+I272+I280+I287+I306+I310+I347+I373+I302</f>
        <v>3500</v>
      </c>
      <c r="J403" s="140">
        <f>J136+J141+J144+J153+J174+J188+J245+J250+J269+J272+J280+J287+J306+J310+J347+J373+J302</f>
        <v>4500</v>
      </c>
      <c r="K403" s="140">
        <f>K136+K141+K144+K153+K174+K188+K245+K250+K269+K272+K280+K287+K306+K310+K347+K373+K302</f>
        <v>587000</v>
      </c>
    </row>
    <row r="404" spans="2:11" ht="21" customHeight="1">
      <c r="B404" s="141"/>
      <c r="C404" s="141"/>
      <c r="D404" s="141"/>
      <c r="E404" s="141"/>
      <c r="F404" s="142"/>
      <c r="G404" s="143"/>
      <c r="H404" s="143"/>
      <c r="I404" s="143"/>
      <c r="J404" s="143"/>
      <c r="K404" s="143"/>
    </row>
    <row r="406" spans="6:8" ht="12.75">
      <c r="F406" s="151"/>
      <c r="G406" s="152">
        <f>SUM(G403:J403)</f>
        <v>5823430</v>
      </c>
      <c r="H406" s="150"/>
    </row>
    <row r="407" spans="6:8" ht="12.75">
      <c r="F407" s="151"/>
      <c r="G407" s="150"/>
      <c r="H407" s="150"/>
    </row>
    <row r="408" spans="6:8" ht="12.75">
      <c r="F408" s="151" t="s">
        <v>352</v>
      </c>
      <c r="G408" s="150">
        <v>3709878</v>
      </c>
      <c r="H408" s="150"/>
    </row>
    <row r="409" spans="6:8" ht="12.75">
      <c r="F409" s="151"/>
      <c r="G409" s="150">
        <v>718300</v>
      </c>
      <c r="H409" s="150"/>
    </row>
    <row r="410" spans="6:8" ht="12.75">
      <c r="F410" s="151"/>
      <c r="G410" s="150">
        <v>2087100</v>
      </c>
      <c r="H410" s="150"/>
    </row>
    <row r="411" spans="6:8" ht="12.75">
      <c r="F411" s="151"/>
      <c r="G411" s="150">
        <v>3746700</v>
      </c>
      <c r="H411" s="150"/>
    </row>
    <row r="412" spans="6:8" ht="12.75">
      <c r="F412" s="151"/>
      <c r="G412" s="150">
        <v>518400</v>
      </c>
      <c r="H412" s="150"/>
    </row>
    <row r="413" spans="6:8" ht="12.75">
      <c r="F413" s="151"/>
      <c r="G413" s="152">
        <f>SUM(G406:G412)</f>
        <v>16603808</v>
      </c>
      <c r="H413" s="150">
        <v>16390220</v>
      </c>
    </row>
    <row r="414" spans="6:8" ht="12.75">
      <c r="F414" s="151"/>
      <c r="G414" s="150"/>
      <c r="H414" s="150"/>
    </row>
    <row r="415" spans="6:8" ht="12.75">
      <c r="F415" s="151"/>
      <c r="G415" s="152">
        <f>G413-H413</f>
        <v>213588</v>
      </c>
      <c r="H415" s="150"/>
    </row>
  </sheetData>
  <sheetProtection/>
  <mergeCells count="20">
    <mergeCell ref="K11:K13"/>
    <mergeCell ref="B123:E123"/>
    <mergeCell ref="I2:J2"/>
    <mergeCell ref="K132:K134"/>
    <mergeCell ref="F132:F134"/>
    <mergeCell ref="G132:J133"/>
    <mergeCell ref="H128:I128"/>
    <mergeCell ref="H129:I129"/>
    <mergeCell ref="B3:J4"/>
    <mergeCell ref="B11:B13"/>
    <mergeCell ref="B403:E403"/>
    <mergeCell ref="B132:B134"/>
    <mergeCell ref="C132:C134"/>
    <mergeCell ref="D132:D134"/>
    <mergeCell ref="E132:E134"/>
    <mergeCell ref="G11:J11"/>
    <mergeCell ref="C11:C13"/>
    <mergeCell ref="D11:D13"/>
    <mergeCell ref="E11:E13"/>
    <mergeCell ref="F11:F13"/>
  </mergeCells>
  <printOptions/>
  <pageMargins left="0.5511811023622047" right="0.11811023622047245" top="0.5905511811023623" bottom="0.1968503937007874" header="0.5118110236220472" footer="0.5118110236220472"/>
  <pageSetup horizontalDpi="600" verticalDpi="600" orientation="landscape" paperSize="9" scale="65" r:id="rId2"/>
  <rowBreaks count="12" manualBreakCount="12">
    <brk id="31" max="10" man="1"/>
    <brk id="66" max="10" man="1"/>
    <brk id="101" max="10" man="1"/>
    <brk id="126" max="255" man="1"/>
    <brk id="152" max="10" man="1"/>
    <brk id="194" max="10" man="1"/>
    <brk id="226" max="10" man="1"/>
    <brk id="266" max="255" man="1"/>
    <brk id="295" max="10" man="1"/>
    <brk id="334" max="10" man="1"/>
    <brk id="365" max="10" man="1"/>
    <brk id="39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Trzcińsku- Zdroju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WladyslawR</dc:creator>
  <cp:keywords/>
  <dc:description/>
  <cp:lastModifiedBy>RyszardM</cp:lastModifiedBy>
  <cp:lastPrinted>2014-01-10T11:01:30Z</cp:lastPrinted>
  <dcterms:created xsi:type="dcterms:W3CDTF">2010-01-11T08:59:43Z</dcterms:created>
  <dcterms:modified xsi:type="dcterms:W3CDTF">2014-01-10T11:01:35Z</dcterms:modified>
  <cp:category/>
  <cp:version/>
  <cp:contentType/>
  <cp:contentStatus/>
</cp:coreProperties>
</file>