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5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</sheets>
  <definedNames>
    <definedName name="_xlnm.Print_Area" localSheetId="0">'Zał. nr 1'!$A$1:$K$186</definedName>
    <definedName name="_xlnm.Print_Area" localSheetId="9">'Zał. nr 10'!$A$1:$H$70</definedName>
    <definedName name="_xlnm.Print_Area" localSheetId="10">'Zał. nr 11'!$A$1:$H$18</definedName>
    <definedName name="_xlnm.Print_Area" localSheetId="11">'Zał. nr 12'!$A$1:$K$26</definedName>
    <definedName name="_xlnm.Print_Area" localSheetId="1">'Zał. nr 2'!$A$1:$N$472</definedName>
    <definedName name="_xlnm.Print_Area" localSheetId="2">'Zał. nr 3'!$A$1:$I$103</definedName>
    <definedName name="_xlnm.Print_Area" localSheetId="3">'Zał. nr 4'!$A$1:$I$18</definedName>
    <definedName name="_xlnm.Print_Area" localSheetId="4">'Zał. nr 5'!$A$1:$I$28</definedName>
    <definedName name="_xlnm.Print_Area" localSheetId="5">'Zał. nr 6'!$A$1:$J$15</definedName>
    <definedName name="_xlnm.Print_Area" localSheetId="8">'Zał. nr 9'!$A$1:$K$19</definedName>
    <definedName name="_xlnm.Print_Titles" localSheetId="0">'Zał. nr 1'!$5:$6</definedName>
    <definedName name="_xlnm.Print_Titles" localSheetId="10">'Zał. nr 11'!$5:$6</definedName>
    <definedName name="_xlnm.Print_Titles" localSheetId="11">'Zał. nr 12'!$6:$7</definedName>
    <definedName name="_xlnm.Print_Titles" localSheetId="1">'Zał. nr 2'!$4:$10</definedName>
  </definedNames>
  <calcPr fullCalcOnLoad="1"/>
</workbook>
</file>

<file path=xl/sharedStrings.xml><?xml version="1.0" encoding="utf-8"?>
<sst xmlns="http://schemas.openxmlformats.org/spreadsheetml/2006/main" count="1757" uniqueCount="691">
  <si>
    <t>80 000,00</t>
  </si>
  <si>
    <t>6 488 597,05</t>
  </si>
  <si>
    <t>4 469 009,00</t>
  </si>
  <si>
    <t>1 869 300,00</t>
  </si>
  <si>
    <t>76 345,05</t>
  </si>
  <si>
    <t>31 222,00</t>
  </si>
  <si>
    <t>Dotacje celowe otrzymane z budżetu państwa na realizację własnych zadań bieżących gmin (związków gmin, związków powiatowo-gminnych)</t>
  </si>
  <si>
    <t>25 123,05</t>
  </si>
  <si>
    <t>73 943,00</t>
  </si>
  <si>
    <t>299 010,76</t>
  </si>
  <si>
    <t>30 483,42</t>
  </si>
  <si>
    <t>243 123,00</t>
  </si>
  <si>
    <t>0660</t>
  </si>
  <si>
    <t>Wpływy z opłat za korzystanie z wychowania przedszkolnego</t>
  </si>
  <si>
    <t>14 500,00</t>
  </si>
  <si>
    <t>0670</t>
  </si>
  <si>
    <t>Wpływy z opłat za korzystanie z wyżywienia w jednostkach realizujących zadania z zakresu wychowania przedszkolnego</t>
  </si>
  <si>
    <t>76 500,00</t>
  </si>
  <si>
    <t>Wpływy z otrzymanych spadków, zapisów i darowizn w postaci pieniężnej</t>
  </si>
  <si>
    <t>53,00</t>
  </si>
  <si>
    <t>152 070,00</t>
  </si>
  <si>
    <t>20 374,45</t>
  </si>
  <si>
    <t>1 800,00</t>
  </si>
  <si>
    <t>1 200,00</t>
  </si>
  <si>
    <t>5 198 795,63</t>
  </si>
  <si>
    <t>21 300,00</t>
  </si>
  <si>
    <t>2 020 708,00</t>
  </si>
  <si>
    <t>52 152,00</t>
  </si>
  <si>
    <t>27 300,00</t>
  </si>
  <si>
    <t>163 233,00</t>
  </si>
  <si>
    <t>306 001,00</t>
  </si>
  <si>
    <t>121 907,00</t>
  </si>
  <si>
    <t>16 000,00</t>
  </si>
  <si>
    <t>105 907,00</t>
  </si>
  <si>
    <t>85228</t>
  </si>
  <si>
    <t>Usługi opiekuńcze i specjalistyczne usługi opiekuńcze</t>
  </si>
  <si>
    <t>14 000,00</t>
  </si>
  <si>
    <t>140 140,00</t>
  </si>
  <si>
    <t>140 000,00</t>
  </si>
  <si>
    <t>131 203,00</t>
  </si>
  <si>
    <t>131 028,00</t>
  </si>
  <si>
    <t>175,00</t>
  </si>
  <si>
    <t>779 799,00</t>
  </si>
  <si>
    <t>757 476,00</t>
  </si>
  <si>
    <t>610 000,00</t>
  </si>
  <si>
    <t>476,00</t>
  </si>
  <si>
    <t>2460</t>
  </si>
  <si>
    <t>Środki otrzymane od pozostałych jednostek zaliczanych do sektora finansów publicznych na realizacje zadań bieżących jednostek zaliczanych do sektora finansów publicznych</t>
  </si>
  <si>
    <t>147 000,00</t>
  </si>
  <si>
    <t>16 236,00</t>
  </si>
  <si>
    <t>15 736,00</t>
  </si>
  <si>
    <t>87,00</t>
  </si>
  <si>
    <t>35 039,00</t>
  </si>
  <si>
    <t>10 039,00</t>
  </si>
  <si>
    <t>12,00</t>
  </si>
  <si>
    <t>27,00</t>
  </si>
  <si>
    <t>22 700,00</t>
  </si>
  <si>
    <t>7 700,00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</si>
  <si>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</si>
  <si>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</si>
  <si>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20 268 097,47</t>
  </si>
  <si>
    <t>370 000,00</t>
  </si>
  <si>
    <t>4 000,00</t>
  </si>
  <si>
    <t>366 000,00</t>
  </si>
  <si>
    <t>25 416,41</t>
  </si>
  <si>
    <t>Dotacje celowe otrzymane z budżetu państwa na realizację inwestycji i zakupów inwestycyjnych własnych gmin (związków gmin, związków powiatowo-gminnych)</t>
  </si>
  <si>
    <t>707,00</t>
  </si>
  <si>
    <t>325 000,00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</si>
  <si>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</t>
  </si>
  <si>
    <t>756 885,00</t>
  </si>
  <si>
    <t>1 508 008,41</t>
  </si>
  <si>
    <t>1 081 885,00</t>
  </si>
  <si>
    <t>21 776 105,88</t>
  </si>
  <si>
    <t>Wykonanie wydatków budżetu Gminy Trzcińsko-Zdrój za 2016 rok</t>
  </si>
  <si>
    <t>Zadania w zakresie upowszechniania turystyki</t>
  </si>
  <si>
    <t xml:space="preserve"> </t>
  </si>
  <si>
    <t>Komendy wojewódzkie Policji</t>
  </si>
  <si>
    <t>Wpłaty jednostek na państwowy fundusz celowy na finansowanie lub dofinansowanie zadań inwestycyjnych</t>
  </si>
  <si>
    <t>Realizacja zadań wymagających stosowania specjalnej organizacji nauki i metod pracy dla dzieci w przedszkolach, oddziałach przedszkolnych w szkołach podstawowych i innych formach wychowania przedszkolnego</t>
  </si>
  <si>
    <t>Dotacje celowe z budżetu na finansowanie lub dofinansowanie kosztów realizacji inwestycji i zakupów inwestycyjnych samorządowych zakładów budżetowych</t>
  </si>
  <si>
    <t>Dotacje celowe z budżetu na finansowanie lub dofinansowanie prac remontowych i konserwatorskich obiektów zabytkowych przekazane jednostkom niezaliczanym do sektora finansów publicznych</t>
  </si>
  <si>
    <t>Stypendia różne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</si>
  <si>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</si>
  <si>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</si>
  <si>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</si>
  <si>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</si>
  <si>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</si>
  <si>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</si>
  <si>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</si>
  <si>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</si>
  <si>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</si>
  <si>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</si>
  <si>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</si>
  <si>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</si>
  <si>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</si>
  <si>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01095</t>
  </si>
  <si>
    <t>Pozostała działalność</t>
  </si>
  <si>
    <t>2010</t>
  </si>
  <si>
    <t>020</t>
  </si>
  <si>
    <t>Leśnictwo</t>
  </si>
  <si>
    <t>10 000,00</t>
  </si>
  <si>
    <t>02095</t>
  </si>
  <si>
    <t>0750</t>
  </si>
  <si>
    <t>0970</t>
  </si>
  <si>
    <t>Wpływy z różnych dochodów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</si>
  <si>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</si>
  <si>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</si>
  <si>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</si>
  <si>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</si>
  <si>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</si>
  <si>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</si>
  <si>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</si>
  <si>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</si>
  <si>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</si>
  <si>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</si>
  <si>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15 000,00</t>
  </si>
  <si>
    <t>0690</t>
  </si>
  <si>
    <t>Wpływy z różnych opłat</t>
  </si>
  <si>
    <t>500,00</t>
  </si>
  <si>
    <t>0920</t>
  </si>
  <si>
    <t>2 000,00</t>
  </si>
  <si>
    <t>710</t>
  </si>
  <si>
    <t>Działalność usługowa</t>
  </si>
  <si>
    <t>71035</t>
  </si>
  <si>
    <t>Cmentarze</t>
  </si>
  <si>
    <t>0830</t>
  </si>
  <si>
    <t>Wpływy z usług</t>
  </si>
  <si>
    <t>30 000,00</t>
  </si>
  <si>
    <t>2020</t>
  </si>
  <si>
    <t>Dotacje celowe otrzymane z budżetu państwa na zadania bieżące realizowane przez gminę na podstawie porozumień z organami administracji rządowej</t>
  </si>
  <si>
    <t>3 500,00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</si>
  <si>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</si>
  <si>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</si>
  <si>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</si>
  <si>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</si>
  <si>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</si>
  <si>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</si>
  <si>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</si>
  <si>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</si>
  <si>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</si>
  <si>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</si>
  <si>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</si>
  <si>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</si>
  <si>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</si>
  <si>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</si>
  <si>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5 000,00</t>
  </si>
  <si>
    <t>0350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</si>
  <si>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</si>
  <si>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</si>
  <si>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</si>
  <si>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</si>
  <si>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</si>
  <si>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</si>
  <si>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</si>
  <si>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0910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</si>
  <si>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</si>
  <si>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</si>
  <si>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</si>
  <si>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0430</t>
  </si>
  <si>
    <t>Wpływy z opłaty targowej</t>
  </si>
  <si>
    <t>1 000,00</t>
  </si>
  <si>
    <t>20 000,00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</si>
  <si>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</si>
  <si>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</si>
  <si>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</si>
  <si>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</si>
  <si>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</si>
  <si>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</si>
  <si>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</si>
  <si>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</si>
  <si>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</si>
  <si>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</si>
  <si>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</si>
  <si>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</si>
  <si>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</si>
  <si>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</si>
  <si>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</si>
  <si>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</si>
  <si>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</si>
  <si>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</si>
  <si>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</si>
  <si>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</si>
  <si>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</si>
  <si>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</si>
  <si>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</si>
  <si>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</si>
  <si>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</si>
  <si>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</si>
  <si>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</si>
  <si>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</si>
  <si>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</si>
  <si>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9 500,00</t>
  </si>
  <si>
    <t>0960</t>
  </si>
  <si>
    <t>80104</t>
  </si>
  <si>
    <t xml:space="preserve">Przedszkola </t>
  </si>
  <si>
    <t>2030</t>
  </si>
  <si>
    <t>80110</t>
  </si>
  <si>
    <t>Gimnazja</t>
  </si>
  <si>
    <t>80114</t>
  </si>
  <si>
    <t>Zespoły obsługi ekonomiczno-administracyjnej szkół</t>
  </si>
  <si>
    <t>852</t>
  </si>
  <si>
    <t>Pomoc społeczna</t>
  </si>
  <si>
    <t>85206</t>
  </si>
  <si>
    <t>Wspieranie rodziny</t>
  </si>
  <si>
    <t>85212</t>
  </si>
  <si>
    <t>2360</t>
  </si>
  <si>
    <t>Dochody jednostek samorządu terytorialnego związane z realizacją zadań z zakresu administracji rządowej oraz innych zadań zleconych ustawami</t>
  </si>
  <si>
    <t>85213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</si>
  <si>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</si>
  <si>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</si>
  <si>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</si>
  <si>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</si>
  <si>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</si>
  <si>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</si>
  <si>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</si>
  <si>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</si>
  <si>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</si>
  <si>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</si>
  <si>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</si>
  <si>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</si>
  <si>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</si>
  <si>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</si>
  <si>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</si>
  <si>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</si>
  <si>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</si>
  <si>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</si>
  <si>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</si>
  <si>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</si>
  <si>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</si>
  <si>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921</t>
  </si>
  <si>
    <t>Kultura i ochrona dziedzictwa narodowego</t>
  </si>
  <si>
    <t>92109</t>
  </si>
  <si>
    <t>Domy i ośrodki kultury, świetlice i kluby</t>
  </si>
  <si>
    <t>25 000,00</t>
  </si>
  <si>
    <t>92195</t>
  </si>
  <si>
    <t>926</t>
  </si>
  <si>
    <t>Kultura fizyczna</t>
  </si>
  <si>
    <t>92601</t>
  </si>
  <si>
    <t>Obiekty sportowe</t>
  </si>
  <si>
    <t>razem:</t>
  </si>
  <si>
    <t>majątkowe</t>
  </si>
  <si>
    <t>Drogi publiczne gminne</t>
  </si>
  <si>
    <t>6330</t>
  </si>
  <si>
    <t>630</t>
  </si>
  <si>
    <t>Turystyka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</si>
  <si>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</si>
  <si>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</si>
  <si>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</si>
  <si>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</si>
  <si>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6207</t>
  </si>
  <si>
    <t>90001</t>
  </si>
  <si>
    <t>Gospodarka ściekowa i ochrona wód</t>
  </si>
  <si>
    <t>92120</t>
  </si>
  <si>
    <t>Ochrona zabytków i opieka nad zabytkami</t>
  </si>
  <si>
    <t>Ogółem:</t>
  </si>
  <si>
    <t>% wykonania planu</t>
  </si>
  <si>
    <t>Plan</t>
  </si>
  <si>
    <t>Z tego</t>
  </si>
  <si>
    <t>Wykonanie</t>
  </si>
  <si>
    <t>Wydatki 
bieżące</t>
  </si>
  <si>
    <t>Wydatki 
majątkowe</t>
  </si>
  <si>
    <t>01010</t>
  </si>
  <si>
    <t>Infrastruktura wodociągowa i sanitacyjna wsi</t>
  </si>
  <si>
    <t>Zakup energii</t>
  </si>
  <si>
    <t>Zakup usług pozostałych</t>
  </si>
  <si>
    <t>Wydatki inwestycyjne jednostek budżetowych</t>
  </si>
  <si>
    <t>Dotacje celowe z budżetu na finansowanie lub dofinansowanie kosztów realizacji inwestycji i zakupów inwestycyjnych jednostek nie zaliczanych do sektora finansów publicznych</t>
  </si>
  <si>
    <t>01030</t>
  </si>
  <si>
    <t>Izby rolnicze</t>
  </si>
  <si>
    <t>Wpłaty gmin na rzecz izb rolniczych w wysokości 2% uzyskanych wpływów z podatku rolnego</t>
  </si>
  <si>
    <t>Składki na ubezpieczenia społeczne</t>
  </si>
  <si>
    <t>Składki na Fundusz Pracy</t>
  </si>
  <si>
    <t>Wynagrodzenia bezosobowe</t>
  </si>
  <si>
    <t>Różne opłaty i składki</t>
  </si>
  <si>
    <t>Wytwarzanie i zaopatrywanie w energię elektryczną, gaz i wodę</t>
  </si>
  <si>
    <t>Dostarczanie wody</t>
  </si>
  <si>
    <t>Generalna Dyrekcja Dróg Krajowych i Autostrad</t>
  </si>
  <si>
    <t>Opłaty na rzecz budżetów jednostek samorządu terytorialnego</t>
  </si>
  <si>
    <t>Zakup materiałów i wyposażenia</t>
  </si>
  <si>
    <t>Zakup usług remontowych</t>
  </si>
  <si>
    <t>Zakup usług obejmujących wykonanie ekspertyz, analiz i opinii</t>
  </si>
  <si>
    <t>Plany zagospodarowania przestrzennego</t>
  </si>
  <si>
    <t>Wynagrodzenia osobowe pracowników</t>
  </si>
  <si>
    <t>Dodatkowe wynagrodzenie roczne</t>
  </si>
  <si>
    <t>Rady gmin (miast i miast na prawach powiatu)</t>
  </si>
  <si>
    <t xml:space="preserve">Różne wydatki na rzecz osób fizycznych </t>
  </si>
  <si>
    <t>Wydatki osobowe niezaliczone do wynagrodzeń</t>
  </si>
  <si>
    <t>Wpłaty na Państwowy Fundusz Rehabilitacji Osób Niepełnosprawnych</t>
  </si>
  <si>
    <t>Zakup usług zdrowotnych</t>
  </si>
  <si>
    <t>Podróże służbowe krajowe</t>
  </si>
  <si>
    <t>Podróże służbowe zagraniczne</t>
  </si>
  <si>
    <t>Odpisy na zakładowy fundusz świadczeń socjalnych</t>
  </si>
  <si>
    <t xml:space="preserve">Szkolenia pracowników niebędących członkami korpusu służby cywilnej </t>
  </si>
  <si>
    <t>Promocja jednostek samorządu terytorialnego</t>
  </si>
  <si>
    <t>Koszty postępowania sądowego i prokuratorskiego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</si>
  <si>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</si>
  <si>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</si>
  <si>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</si>
  <si>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</si>
  <si>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</si>
  <si>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</si>
  <si>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Odsetki od samorządowych papierów wartościowych lub zaciągniętych przez jednostkę samorządu terytorialnego kredytów i pożyczek</t>
  </si>
  <si>
    <t>Rezerwy ogólne i celowe</t>
  </si>
  <si>
    <t>Rezerwy</t>
  </si>
  <si>
    <t>Zakup środków żywności</t>
  </si>
  <si>
    <t>Wydatki na zakupy inwestycyjne jednostek budżetowych</t>
  </si>
  <si>
    <t>Oddziały przedszkolne w szkołach podstawowych</t>
  </si>
  <si>
    <t>Dowożenie uczniów do szkół</t>
  </si>
  <si>
    <t>Pozostałe podatki na rzecz budżetów jednostek samorządu terytorialnego</t>
  </si>
  <si>
    <t>Składki na Fundusz Emerytur Pomostowych</t>
  </si>
  <si>
    <t>Dokształcanie i doskonalenie nauczycieli</t>
  </si>
  <si>
    <t>Ochrona zdrowia</t>
  </si>
  <si>
    <t>Zwalczanie narkomanii</t>
  </si>
  <si>
    <t>Przeciwdziałanie alkoholizmowi</t>
  </si>
  <si>
    <t>Rodziny zastępcze</t>
  </si>
  <si>
    <t>Zakup usług przez jednostki samorządu terytorialnego od innych jednostek samorządu terytorialnego</t>
  </si>
  <si>
    <t>Świadczenia społeczne</t>
  </si>
  <si>
    <t>Składki na ubezpieczenie zdrowotne</t>
  </si>
  <si>
    <t>Świetlice szkolne</t>
  </si>
  <si>
    <t>Stypendia dla uczniów</t>
  </si>
  <si>
    <t>Inne formy pomocy dla uczniów</t>
  </si>
  <si>
    <t>Gospodarka odpadami</t>
  </si>
  <si>
    <t>Oczyszczanie miast i wsi</t>
  </si>
  <si>
    <t>Utrzymanie zieleni w miastach i gminach</t>
  </si>
  <si>
    <t>Oświetlenie ulic, placów i dróg</t>
  </si>
  <si>
    <t>Dotacja podmiotowa z budżetu dla samorządowej instytucji kultury</t>
  </si>
  <si>
    <t>Biblioteki</t>
  </si>
  <si>
    <t>Dotacja celowa z budżetu na finansowanie lub dofinansowanie zadań zleconych do realizacji stowarzyszeniom</t>
  </si>
  <si>
    <t>Zadania w zakresie kultury fizycznej</t>
  </si>
  <si>
    <t>Wydatki razem:</t>
  </si>
  <si>
    <t>Załącznik nr 3</t>
  </si>
  <si>
    <t>Wykonanie dochodów</t>
  </si>
  <si>
    <t>Paragraf</t>
  </si>
  <si>
    <t>Treść</t>
  </si>
  <si>
    <t>Razem:</t>
  </si>
  <si>
    <t>Wykonanie wydatków</t>
  </si>
  <si>
    <t>% wykonania</t>
  </si>
  <si>
    <t>4110</t>
  </si>
  <si>
    <t>4120</t>
  </si>
  <si>
    <t>4170</t>
  </si>
  <si>
    <t>4300</t>
  </si>
  <si>
    <t>4430</t>
  </si>
  <si>
    <t>4010</t>
  </si>
  <si>
    <t>4040</t>
  </si>
  <si>
    <t>4210</t>
  </si>
  <si>
    <t>4240</t>
  </si>
  <si>
    <t>3110</t>
  </si>
  <si>
    <t>4260</t>
  </si>
  <si>
    <t>4440</t>
  </si>
  <si>
    <t>1 093,93</t>
  </si>
  <si>
    <t>4700</t>
  </si>
  <si>
    <t>4130</t>
  </si>
  <si>
    <t>Załącznik nr 5</t>
  </si>
  <si>
    <t>6050</t>
  </si>
  <si>
    <t>Załącznik nr 4</t>
  </si>
  <si>
    <t xml:space="preserve">             Wykonane dochody:</t>
  </si>
  <si>
    <t>Załącznik nr 6</t>
  </si>
  <si>
    <t>w złotych</t>
  </si>
  <si>
    <t xml:space="preserve">Lp. </t>
  </si>
  <si>
    <t xml:space="preserve">Rozdział </t>
  </si>
  <si>
    <t>Nazwa zadania</t>
  </si>
  <si>
    <t>Kwota dotacji planowana</t>
  </si>
  <si>
    <t>Kwota dotacji przekazana</t>
  </si>
  <si>
    <t>Kwota dotacji wykorzystana</t>
  </si>
  <si>
    <t>Zadania w zakresie kultury,sztuki, ochrony dóbr kultury i dziedzictwa narodowego  realizowane przez stowarzyszenia  działające na terenie Gminy Trzcińsko-Zdrój</t>
  </si>
  <si>
    <t>Zadania w zakresie kultury fizycznej i sportu, realizowane przez stowarzyszenia sportowe (kluby) działające na terenie Gminy Trzcińsko-Zdrój</t>
  </si>
  <si>
    <t>Ogółem</t>
  </si>
  <si>
    <t>Załącznik nr 8</t>
  </si>
  <si>
    <t>Lp.</t>
  </si>
  <si>
    <t>Wyszczególnienie</t>
  </si>
  <si>
    <t>Stan środków obrotowych na początek roku</t>
  </si>
  <si>
    <t>Przychody</t>
  </si>
  <si>
    <t>Stan środków obrotowych na koniec roku</t>
  </si>
  <si>
    <t>ogółem</t>
  </si>
  <si>
    <t>w tym:</t>
  </si>
  <si>
    <t>w tym: wpłata do budżetu</t>
  </si>
  <si>
    <t>dotacje
z budżetu</t>
  </si>
  <si>
    <t>§ 265</t>
  </si>
  <si>
    <t>na inwestycje</t>
  </si>
  <si>
    <t>I.</t>
  </si>
  <si>
    <t>Zakłady budżetowe</t>
  </si>
  <si>
    <t>- Zakład Komunalny</t>
  </si>
  <si>
    <t>- plan</t>
  </si>
  <si>
    <t>-</t>
  </si>
  <si>
    <t>- wykonanie</t>
  </si>
  <si>
    <t>- % wykonania</t>
  </si>
  <si>
    <t>Załącznik nr 7</t>
  </si>
  <si>
    <t>Nazwa instytucji</t>
  </si>
  <si>
    <t>1.</t>
  </si>
  <si>
    <t>Trzcińskie Centrum Kultury</t>
  </si>
  <si>
    <t>2.</t>
  </si>
  <si>
    <t>Miejsko-Gminna Biblioteka    Publiczna</t>
  </si>
  <si>
    <t>Rozdz.</t>
  </si>
  <si>
    <t>Nazwa zadania inwestycyjnego</t>
  </si>
  <si>
    <t>6050-1</t>
  </si>
  <si>
    <t>6050-2</t>
  </si>
  <si>
    <t>6230</t>
  </si>
  <si>
    <t>6060</t>
  </si>
  <si>
    <t>90002</t>
  </si>
  <si>
    <t>6059-1</t>
  </si>
  <si>
    <t>Przebudowa i rozbudowa świetlicy wiejskiej w Piasecznie</t>
  </si>
  <si>
    <t>6060-1</t>
  </si>
  <si>
    <t>Załącznik nr 10</t>
  </si>
  <si>
    <t>Plan w uchwale budżetowej(w zł)</t>
  </si>
  <si>
    <t>R A Z E M</t>
  </si>
  <si>
    <t>Załącznik nr 11</t>
  </si>
  <si>
    <t>Jednostka organizacyjna realizująca program lub koordynująca wykonanie programu</t>
  </si>
  <si>
    <t>Okres realizacji</t>
  </si>
  <si>
    <t>Planowane łączne nakłady finansowe
(w zł)</t>
  </si>
  <si>
    <t>stopien zaawansownia w %</t>
  </si>
  <si>
    <t>2012 r.</t>
  </si>
  <si>
    <t>2013 r.</t>
  </si>
  <si>
    <t>2014 i dalsze</t>
  </si>
  <si>
    <t>400</t>
  </si>
  <si>
    <t>40002</t>
  </si>
  <si>
    <t xml:space="preserve">Poprawa zaopatrzenia miasta i gminy w wodę, 
- rozbudowa stacji uzdatniania wody w Trzcińsko-Zdroju 
- modernizacja ujęć wodnych,
</t>
  </si>
  <si>
    <t>Urząd Miejski</t>
  </si>
  <si>
    <t>Rozbudowa cmentarza komunalnego w Trzcińsku-Zdroju o działki 110 i 111 obręb nr 1 miasto Trzcińsko-Zdrój</t>
  </si>
  <si>
    <t>6059</t>
  </si>
  <si>
    <t xml:space="preserve">Modernizacja i rozbudowa oczyszczalni ścieków w Trzcińsku-Zdroju
</t>
  </si>
  <si>
    <t>2010-2018</t>
  </si>
  <si>
    <t>Załącznik nr 1</t>
  </si>
  <si>
    <t>Załącznik nr 2</t>
  </si>
  <si>
    <t>43 800,00</t>
  </si>
  <si>
    <t>754</t>
  </si>
  <si>
    <t>Dotacja celowa z budżetu na dofinansowanie zakupu urządzeń ratowniczych dla OSP Trzcińsko-Zdrój</t>
  </si>
  <si>
    <t>28 000,00</t>
  </si>
  <si>
    <t>24 000,00</t>
  </si>
  <si>
    <t>40 000,00</t>
  </si>
  <si>
    <t>0570</t>
  </si>
  <si>
    <t>60 000,00</t>
  </si>
  <si>
    <t>600,00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</si>
  <si>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</si>
  <si>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</si>
  <si>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</si>
  <si>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</si>
  <si>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2710</t>
  </si>
  <si>
    <t xml:space="preserve">w tym z tytułu dotacji i środków na finansowanie wydatków na realizację zadań finansowanych z udziałem środków, o których mowa w art. 5 ust. 1 pkt 2 i 3 
</t>
  </si>
  <si>
    <t>0760</t>
  </si>
  <si>
    <t>Wpływy z tytułu przekształcenia prawa użytkowania wieczystego przysługującego osobom fizycznym w prawo własności</t>
  </si>
  <si>
    <t>300 000,00</t>
  </si>
  <si>
    <t>50,00</t>
  </si>
  <si>
    <t>75412</t>
  </si>
  <si>
    <t>90095</t>
  </si>
  <si>
    <t xml:space="preserve">w tym z tytułu dotacji
i środków na finansowanie wydatków na realizację zadań finansowanych z udziałem środków, o których mowa w art. 5 ust. 1 pkt 2 i 3 
</t>
  </si>
  <si>
    <t>Egzekucja administracyjna należności pieniężnych</t>
  </si>
  <si>
    <t>Opłaty z tytułu zakupu usług telekomunikacyjnych</t>
  </si>
  <si>
    <t>Wpłaty jednostek na państwowy fundusz celowy</t>
  </si>
  <si>
    <t>Rezerwy na inwestycje i zakupy inwestycyjne</t>
  </si>
  <si>
    <t>Zwrot dotacji oraz płatności, w tym  wykorzystanych niezgodnie z przeznaczeniem lub wykorzystanych z naruszeniem procedur, o których mowa w art. 184 ustawy, pobranych nienależnie lub w nadmiernej wysokości</t>
  </si>
  <si>
    <t>Wydatki inwestycyjne dotyczące obiektów zabytkowych będących w użytkowaniu jednostek budżetowych</t>
  </si>
  <si>
    <t>Dotacja celowa na pomoc finansową udzielaną między jednostkami samorządu terytorialnego na dofinansowanie własnych zadań bieżących</t>
  </si>
  <si>
    <t>4360</t>
  </si>
  <si>
    <t>Zadania w zakresie turystyki  realizowane przez stowarzyszenia  działające na terenie Gminy Trzcińsko-Zdrój</t>
  </si>
  <si>
    <t>% wykorzystania dotacji</t>
  </si>
  <si>
    <t>Budowa lokalnej oczyszczalni ścieków w m. Chełmie Górnym-dokumentacja</t>
  </si>
  <si>
    <t>6050-3</t>
  </si>
  <si>
    <t>6050-4</t>
  </si>
  <si>
    <t>6050-5</t>
  </si>
  <si>
    <t>6050-6</t>
  </si>
  <si>
    <t>Rozbudowa i przebudowa oczyszczalni ścieków w Trzcińsku-Zdroju</t>
  </si>
  <si>
    <t>Razem</t>
  </si>
  <si>
    <t>Rozliczenia
z budżetem
z tytułu wpłat nadwyżek środków za 2015 r.</t>
  </si>
  <si>
    <t>Wydatki ogółem do dnia 31.12.2015roku</t>
  </si>
  <si>
    <t>Opracowanie dokumentacji do projektu polsko-niemieckiego INTERREG V A (zagospodarowanie terenu Jeziora Miejskiego w Trzcińsku-Zdroju .)</t>
  </si>
  <si>
    <t>Projekt polsko-niemiecki INTERREG V A (zagospodarowanie terenu Jeziora Miejskiego w Trzcińsku-Zdroju )</t>
  </si>
  <si>
    <t>§**</t>
  </si>
  <si>
    <t>Jednostka samorządu terytorialnego</t>
  </si>
  <si>
    <t>Kwota dotacji</t>
  </si>
  <si>
    <t>Wykonanie dotacji</t>
  </si>
  <si>
    <t xml:space="preserve">Pomoc finansowa dla Gminy Gryfino na zadania z zakresu kultury fizycznej i sportu </t>
  </si>
  <si>
    <t>Gmina Gryfino</t>
  </si>
  <si>
    <t>Załącznik nr 9</t>
  </si>
  <si>
    <t>Załącznik nr 12</t>
  </si>
  <si>
    <t>Sprawozdanie z wykonania dochodów i wydatków związanych z realizacją zadań na podstawie porozumień z organami administracji rządowej  w 2016 r.</t>
  </si>
  <si>
    <t xml:space="preserve">Plan </t>
  </si>
  <si>
    <t>63003</t>
  </si>
  <si>
    <t xml:space="preserve"> Realizacja dotacji celowych na zadania własne gminy realizowane przez podmioty nienależące do sektora finansów publicznych w 2016 r.</t>
  </si>
  <si>
    <t>Realizacja dotacji podmiotowych w 2016 r.</t>
  </si>
  <si>
    <t>Sprawozdanie z wykonania dotacji celowych udzielonych z budżetu Gminy na pomoc finansową innym jednostkom samorządu terytorialnego w 2016 r.</t>
  </si>
  <si>
    <t>Urząd Wojewódzki</t>
  </si>
  <si>
    <t xml:space="preserve"> Wykonanie przychodów i kosztów zakładów budżetowych w 2016 roku</t>
  </si>
  <si>
    <t>6059-2</t>
  </si>
  <si>
    <t>Przebudowa i robudowa świetlicy wiejskiej w Piasecznie</t>
  </si>
  <si>
    <t>Remont Czatowni</t>
  </si>
  <si>
    <t>Zmiany w trakcie roku budżetowego 2016(w zł)</t>
  </si>
  <si>
    <t>Plan ostateczny na 2016 rok (w zł)</t>
  </si>
  <si>
    <t>Inwestycje w 2016 roku z udziałem środków UE - zmiany w ciągu roku</t>
  </si>
  <si>
    <t>Wydatki ogółem na programy wieloletnie Gminy Trzcińsko-Zdrój,
stopień zaawansowania realizacji tych programów na dzień 31 grudnia 2016 r.</t>
  </si>
  <si>
    <t>Wydatki w 2016 roku</t>
  </si>
  <si>
    <t>Wydatki ogółem do dnia 31.12.2016roku</t>
  </si>
  <si>
    <t>Budowa nowej stacji uzdatn.wody w Gogolicach-dokumentacja</t>
  </si>
  <si>
    <t>Zadania inwestycyjne realizowane w 2016 roku</t>
  </si>
  <si>
    <t>rozdział</t>
  </si>
  <si>
    <t>PLAN 2016</t>
  </si>
  <si>
    <t>WYKONANIE</t>
  </si>
  <si>
    <t>6050-1F</t>
  </si>
  <si>
    <t>6050-2F</t>
  </si>
  <si>
    <t>6050-8</t>
  </si>
  <si>
    <t>6050-9</t>
  </si>
  <si>
    <t>6050F</t>
  </si>
  <si>
    <t>6170</t>
  </si>
  <si>
    <t>6800</t>
  </si>
  <si>
    <t>6210</t>
  </si>
  <si>
    <t>6060-1F</t>
  </si>
  <si>
    <t>6050-3F</t>
  </si>
  <si>
    <t>6060-2F</t>
  </si>
  <si>
    <t>6060-F</t>
  </si>
  <si>
    <t>Wymiana okien w budynku Przychodni w Trzcińsku-Zdroju</t>
  </si>
  <si>
    <t>RAZEM</t>
  </si>
  <si>
    <t>Termomodernizacja budynku szkoły w Góralicach</t>
  </si>
  <si>
    <t>2016-2018</t>
  </si>
  <si>
    <t>2016-2021</t>
  </si>
  <si>
    <t>Rozbudowa i modernizacja stacji uzdatn.wody Górczyn Antonowice Smuga wraz z robudową sieci wodociągowej</t>
  </si>
  <si>
    <t>Przebudowa nawierzchni drogi gminnej dz.108,107,56 obr.1 Trzcińsko-Zdrój  ul. Mickiewicza</t>
  </si>
  <si>
    <t>Termoizolacja budynku szkoły w Góralicach</t>
  </si>
  <si>
    <t>Utworzenie boiska sportowego w Gogolicach</t>
  </si>
  <si>
    <t>Rozbudowa i modernizacja stacji uzdatniania wody w Trzcińsku-Zdroju</t>
  </si>
  <si>
    <t>Przebudowa chodnika przy drodze gminej w Stołecznej</t>
  </si>
  <si>
    <t>Utworzenie miejsca rekreacji publicznej przy Baszcie Bocianiej w Trzcinsku-zdroju</t>
  </si>
  <si>
    <t>60016</t>
  </si>
  <si>
    <t>2015-2019</t>
  </si>
  <si>
    <t>2014-2020</t>
  </si>
  <si>
    <t>2015-2021</t>
  </si>
  <si>
    <t>2010-2020</t>
  </si>
  <si>
    <t>2016-2019</t>
  </si>
  <si>
    <t>Utworzenie miejsca rekreacji publicznej przy Baszcie Bocianiej w Trzcińsku-Zdroju</t>
  </si>
  <si>
    <t xml:space="preserve">             6059-2</t>
  </si>
  <si>
    <t>Koszty i inne obciążenia</t>
  </si>
  <si>
    <t xml:space="preserve">W kosztach ogółem nie uwzględniono odpisów amortyzacyjnych, a ujęto podatek dochodowy od osób prawnych </t>
  </si>
  <si>
    <t>Sprawozdanie z wykonania dochodów i wydatków związanych z realizacją zadań z zakresu administracji rządowej i innych zadań zleconych gminie odrębnymi ustawami w 2016 r.</t>
  </si>
  <si>
    <t>Realizacja dochodów</t>
  </si>
  <si>
    <t>611 622,35</t>
  </si>
  <si>
    <t>Dotacje celowe otrzymane z budżetu państwa na realizację zadań bieżących z zakresu administracji rządowej oraz innych zadań zleconych gminie (związkom gmin, związkom powiatowo-gminnym) ustawami</t>
  </si>
  <si>
    <t>51 101,63</t>
  </si>
  <si>
    <t>4 948,00</t>
  </si>
  <si>
    <t>41 087,76</t>
  </si>
  <si>
    <t>20 983,42</t>
  </si>
  <si>
    <t>16 874,45</t>
  </si>
  <si>
    <t>3 229,89</t>
  </si>
  <si>
    <t>4 395 054,63</t>
  </si>
  <si>
    <t>85211</t>
  </si>
  <si>
    <t>Świadczenie wychowawcze</t>
  </si>
  <si>
    <t>2 357 422,00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</si>
  <si>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</si>
  <si>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</si>
  <si>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2 010 708,00</t>
  </si>
  <si>
    <t>24 852,00</t>
  </si>
  <si>
    <t>1 932,63</t>
  </si>
  <si>
    <t>140,00</t>
  </si>
  <si>
    <t>5 103 814,37</t>
  </si>
  <si>
    <t>Realizacja wydatków</t>
  </si>
  <si>
    <t>1 511,10</t>
  </si>
  <si>
    <t>215,36</t>
  </si>
  <si>
    <t>8 790,54</t>
  </si>
  <si>
    <t>1 475,60</t>
  </si>
  <si>
    <t>599 629,75</t>
  </si>
  <si>
    <t>47 080,00</t>
  </si>
  <si>
    <t>39 660,00</t>
  </si>
  <si>
    <t>2 420,00</t>
  </si>
  <si>
    <t>952,86</t>
  </si>
  <si>
    <t>163,80</t>
  </si>
  <si>
    <t>23,34</t>
  </si>
  <si>
    <t>3 808,00</t>
  </si>
  <si>
    <t>207,73</t>
  </si>
  <si>
    <t>Zakup środków dydaktycznych i książek</t>
  </si>
  <si>
    <t>20 775,69</t>
  </si>
  <si>
    <t>167,06</t>
  </si>
  <si>
    <t>16 707,39</t>
  </si>
  <si>
    <t>31,96</t>
  </si>
  <si>
    <t>3 197,93</t>
  </si>
  <si>
    <t>2 310 273,56</t>
  </si>
  <si>
    <t>21 197,89</t>
  </si>
  <si>
    <t>3 584,84</t>
  </si>
  <si>
    <t>664,59</t>
  </si>
  <si>
    <t>12 115,28</t>
  </si>
  <si>
    <t>670,00</t>
  </si>
  <si>
    <t>4280</t>
  </si>
  <si>
    <t>5 448,16</t>
  </si>
  <si>
    <t>840,00</t>
  </si>
  <si>
    <t>864,20</t>
  </si>
  <si>
    <t>1 713,48</t>
  </si>
  <si>
    <t>1 851 253,04</t>
  </si>
  <si>
    <t>35 686,40</t>
  </si>
  <si>
    <t>2 585,22</t>
  </si>
  <si>
    <t>112 047,70</t>
  </si>
  <si>
    <t>221,51</t>
  </si>
  <si>
    <t>2 250,00</t>
  </si>
  <si>
    <t>1 099,69</t>
  </si>
  <si>
    <t>741,00</t>
  </si>
  <si>
    <t>2 368,70</t>
  </si>
  <si>
    <t>185,81</t>
  </si>
  <si>
    <t>1 175,00</t>
  </si>
  <si>
    <t>1 893,98</t>
  </si>
  <si>
    <t>38,65</t>
  </si>
  <si>
    <t>5 099 792,74</t>
  </si>
  <si>
    <t>BeSTia</t>
  </si>
  <si>
    <t>Sprawozdanie z realizacji dochodów i wydatków związanych z realizacją zadań wykonywanych na podstawie porozumień (umów) między jednostkami samorządu terytorialnego w 2016 r.</t>
  </si>
  <si>
    <t>wykonanie</t>
  </si>
  <si>
    <t>73 800,00</t>
  </si>
  <si>
    <t>6620</t>
  </si>
  <si>
    <t>Dotacje celowe otrzymane z powiatu na inwestycje i zakupy inwestycyjne realizowane na podstawie porozumień (umów) między jednostkami samorządu terytorialnego</t>
  </si>
  <si>
    <t>103 800,00</t>
  </si>
  <si>
    <t>2 500,00</t>
  </si>
  <si>
    <t>92605</t>
  </si>
  <si>
    <t>108 300,00</t>
  </si>
  <si>
    <t>Bududowa lokalnej oczyszczalni ścieków w m. Chełm Górny - dokumentacja</t>
  </si>
  <si>
    <t>Budowa nowej stacji uzdatniania wody w Gogolicach-dokumentacja</t>
  </si>
  <si>
    <t>Rozbudowa i modernizacja stacji uzdatniania wody w Górczynie wraz z rozbudową sieci wodociągowej do m.Górczyn, Smuga, Antonowice</t>
  </si>
  <si>
    <t>Przebudowa chodnika przy drodze powiatowej w Góralicach</t>
  </si>
  <si>
    <t>Przebudowa chodnika przy drodze gminnej działka 943 obręb Góralice</t>
  </si>
  <si>
    <t>Modernizacja dróg lokalnych na terenie gminy/ul.Mickiewicza, 2 drogi ul.Ceglana,ul Okólna-Uzdrowiskowa, Cieplikowo/</t>
  </si>
  <si>
    <t>Przebudowa drogi działka 336 obręb Strzeszów</t>
  </si>
  <si>
    <t>Przebudowa nawierzchni drogi działka nr 39/2 obręb 2 Trzcińsko-Zdrój</t>
  </si>
  <si>
    <t>Przebudowa nawierzchni drogi na działce 343 i 335 obręb Strzeszów</t>
  </si>
  <si>
    <t>Przebudowa nawierzchni drogi gminnej działki .202/3,167.część działki 202/2 ,202/10 obręb nr 4 w Trzcińsku-Zdroju ul.Ceglana</t>
  </si>
  <si>
    <t>Przebudowa  nawierzchni drogi w Piasecznie</t>
  </si>
  <si>
    <t>Przebudowa nawierzchni drogi gminnej działka 108,107,56 obręb 1 w Trzcińsku-Zdroju ul. Mickiewicza</t>
  </si>
  <si>
    <t>Zakup gruntu pod budowę chodnika przy drodze gminnej w Piasecznie</t>
  </si>
  <si>
    <t>Budowa i montaż wiat przystankowych na terenie gminy Trzcińsko-Zdrój</t>
  </si>
  <si>
    <t>Utworzenie strefy gospodarczej</t>
  </si>
  <si>
    <t>Przebudowa wejścia dla osób niepełnosprawnych z Al.Róż do budynku rehabilitacji</t>
  </si>
  <si>
    <t>Remonty budynków mieszkalnych</t>
  </si>
  <si>
    <t>Rozbudowa cmentarza komunalnego w Trzcińsku-Zdroju</t>
  </si>
  <si>
    <t>Położenie kostki na cmentarzu w Piasecznie</t>
  </si>
  <si>
    <t>Dotacja- zakup samochodu policyjnego</t>
  </si>
  <si>
    <t xml:space="preserve">Dotacja dla OSP Trzcińsko-Zdrój na dofinansowanie zakupu sprzętu </t>
  </si>
  <si>
    <t>Rezerwa inwestycyjna</t>
  </si>
  <si>
    <t>Remonty kominów w szkołach</t>
  </si>
  <si>
    <t>Zakup pieca CO Szkoła Podstawowa Stołeczna</t>
  </si>
  <si>
    <t xml:space="preserve">Remonty kominów </t>
  </si>
  <si>
    <t>Termoizolacja budynku gimnazjum w Góralicach</t>
  </si>
  <si>
    <t>Rozbudowa i przebudowa  oczyszczalni ścieków w Trzcińsku-Zdroju</t>
  </si>
  <si>
    <t>Dotacja celowa  dla Zakładu Komunalnego na zakup urządzenia do napowietrzania oczyszczalni ścieków</t>
  </si>
  <si>
    <t>Zakup kosiarki samojezdnej-Strzeszów</t>
  </si>
  <si>
    <t>Remont muru przy placu zabaw w Chełmie Dolnym</t>
  </si>
  <si>
    <t>Budowa wiaty rekreacyjnej wraz z zabudową  -Klasztorne</t>
  </si>
  <si>
    <t>Budowa wiaty drewnianej  -Chełm Górny</t>
  </si>
  <si>
    <t>Wymiana ogrodzenia na placu zabaw wTrzcinsko-Zdrój</t>
  </si>
  <si>
    <t>Ogrodzenie placu zabaw wraz z ogrodzeniem w Rosnowie</t>
  </si>
  <si>
    <t>Opracowanie dokumentacji do projektu polsko-niemieckiego INTERREG VA /zagospodarowanie terenu jeziora miejskiego/</t>
  </si>
  <si>
    <t>Utworzenie miejsca rekreacji publicznej w Trzcińsku-Zdroju</t>
  </si>
  <si>
    <t>Zakup i montaż ławek wraz z  zadaszeniem placu zabaw Gogolice</t>
  </si>
  <si>
    <t>Doposażenie wraz z montażem placu zabaw w m. Tchórzno</t>
  </si>
  <si>
    <t>Doposażenie placu zabaw Rosnowo</t>
  </si>
  <si>
    <t>Dokumentacja na remont świetlicy wiejskiej w Klasztornej</t>
  </si>
  <si>
    <t>Zagospodarowanie terenu oraz wiata przy świetlicy wiejskiej w Dobropolu</t>
  </si>
  <si>
    <t>6589</t>
  </si>
  <si>
    <t>Wykonanie dochodów budżetu Gminy Trzcińsko-Zdrój za 2016 rok</t>
  </si>
  <si>
    <t>Wpływy z najmu i dzierżawy składników majątkowych Skarbu Państwa, jednostek samorządu terytorialnego lub innych jednostek zaliczanych do sektora finansów publicznych oraz innych umów o podobnym charakterze</t>
  </si>
  <si>
    <t>278 000,00</t>
  </si>
  <si>
    <t>0550</t>
  </si>
  <si>
    <t>Wpływy z opłat z tytułu użytkowania wieczystego nieruchomości</t>
  </si>
  <si>
    <t>250 000,00</t>
  </si>
  <si>
    <t>Wpływy z pozostałych odsetek</t>
  </si>
  <si>
    <t>37 500,00</t>
  </si>
  <si>
    <t>63 501,63</t>
  </si>
  <si>
    <t>0,00</t>
  </si>
  <si>
    <t>12 400,00</t>
  </si>
  <si>
    <t>6 263 581,05</t>
  </si>
  <si>
    <t>Wpływy z podatku od działalności gospodarczej osób fizycznych, opłacanego w formie karty podatkowej</t>
  </si>
  <si>
    <t>1 655 974,00</t>
  </si>
  <si>
    <t>Wpływy z podatku od nieruchomości</t>
  </si>
  <si>
    <t>1 060 000,00</t>
  </si>
  <si>
    <t>Wpływy z podatku rolnego</t>
  </si>
  <si>
    <t>380 000,00</t>
  </si>
  <si>
    <t>Wpływy z podatku leśnego</t>
  </si>
  <si>
    <t>175 000,00</t>
  </si>
  <si>
    <t>Wpływy z podatku od środków transportowych</t>
  </si>
  <si>
    <t>14 292,00</t>
  </si>
  <si>
    <t>Wpływy z podatku od czynności cywilnoprawnych</t>
  </si>
  <si>
    <t>25 632,00</t>
  </si>
  <si>
    <t>Wpływy z odsetek od nieterminowych wpłat z tytułu podatków i opłat</t>
  </si>
  <si>
    <t>2 115 829,00</t>
  </si>
  <si>
    <t>650 000,00</t>
  </si>
  <si>
    <t>920 000,00</t>
  </si>
  <si>
    <t>122 267,00</t>
  </si>
  <si>
    <t>Wpływy z podatku od spadków i darowizn</t>
  </si>
  <si>
    <t>2 562,00</t>
  </si>
  <si>
    <t>350 000,00</t>
  </si>
  <si>
    <t>542 369,05</t>
  </si>
  <si>
    <t>55 000,00</t>
  </si>
  <si>
    <t>Wpływy z opłat za zezwolenia na sprzedaż napojów alkoholowych</t>
  </si>
  <si>
    <t>88 248,05</t>
  </si>
  <si>
    <t>91 746,00</t>
  </si>
  <si>
    <t>Wpływy z tytułu grzywien, mandatów i innych kar pieniężnych od osób fizycznych</t>
  </si>
  <si>
    <t>6 000,00</t>
  </si>
  <si>
    <t>1 375,00</t>
  </si>
  <si>
    <t>1 944 409,00</t>
  </si>
  <si>
    <t>1 864 409,00</t>
  </si>
  <si>
    <t>Wpływy z podatku dochodowego od osób prawnych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</si>
</sst>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"/>
    <numFmt numFmtId="171" formatCode="#,##0;[Red]#,##0"/>
    <numFmt numFmtId="172" formatCode="0.00000"/>
    <numFmt numFmtId="173" formatCode="0.0000"/>
    <numFmt numFmtId="174" formatCode="0.000000"/>
    <numFmt numFmtId="175" formatCode="00\-000"/>
    <numFmt numFmtId="176" formatCode="000"/>
    <numFmt numFmtId="177" formatCode="00000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#,##0.000"/>
    <numFmt numFmtId="182" formatCode="#,##0.0000"/>
    <numFmt numFmtId="183" formatCode="_-* #,##0.0000\ _z_ł_-;\-* #,##0.0000\ _z_ł_-;_-* &quot;-&quot;??\ _z_ł_-;_-@_-"/>
    <numFmt numFmtId="184" formatCode="_-* #,##0.00000\ _z_ł_-;\-* #,##0.00000\ _z_ł_-;_-* &quot;-&quot;??\ _z_ł_-;_-@_-"/>
    <numFmt numFmtId="185" formatCode="#,##0.00_ ;\-#,##0.00\ "/>
    <numFmt numFmtId="186" formatCode="0.00000000"/>
    <numFmt numFmtId="187" formatCode="0.0000000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#00#"/>
    <numFmt numFmtId="197" formatCode="##,##0"/>
    <numFmt numFmtId="198" formatCode="00#"/>
    <numFmt numFmtId="199" formatCode="000#"/>
    <numFmt numFmtId="200" formatCode="[$-415]d\ mmmm\ yyyy"/>
    <numFmt numFmtId="201" formatCode="_-* #,##0.0\ &quot;zł&quot;_-;\-* #,##0.0\ &quot;zł&quot;_-;_-* &quot;-&quot;??\ &quot;zł&quot;_-;_-@_-"/>
    <numFmt numFmtId="202" formatCode="_-* #,##0\ &quot;zł&quot;_-;\-* #,##0\ &quot;zł&quot;_-;_-* &quot;-&quot;??\ &quot;zł&quot;_-;_-@_-"/>
    <numFmt numFmtId="203" formatCode="#,##0.00\ &quot;zł&quot;"/>
    <numFmt numFmtId="204" formatCode="#,##0.0\ &quot;zł&quot;"/>
    <numFmt numFmtId="205" formatCode="#,##0\ &quot;zł&quot;"/>
    <numFmt numFmtId="206" formatCode="#,##0_ ;[Red]\-#,##0\ "/>
    <numFmt numFmtId="207" formatCode="#,##0.00_ ;[Red]\-#,##0.00\ "/>
    <numFmt numFmtId="208" formatCode="#,##0.000_ ;[Red]\-#,##0.000\ "/>
    <numFmt numFmtId="209" formatCode="#,##0.0_ ;[Red]\-#,##0.0\ "/>
    <numFmt numFmtId="210" formatCode="_-* #,##0.00\ _z_ł_-;\-* #,##0.00\ _z_ł_-;_-* \-??\ _z_ł_-;_-@_-"/>
    <numFmt numFmtId="211" formatCode="_-* #,##0\ _z_ł_-;\-* #,##0\ _z_ł_-;_-* \-??\ _z_ł_-;_-@_-"/>
    <numFmt numFmtId="212" formatCode="_-* #,##0.000\ _z_ł_-;\-* #,##0.000\ _z_ł_-;_-* \-??\ _z_ł_-;_-@_-"/>
    <numFmt numFmtId="213" formatCode="_-* #,##0.0000\ _z_ł_-;\-* #,##0.0000\ _z_ł_-;_-* \-??\ _z_ł_-;_-@_-"/>
    <numFmt numFmtId="214" formatCode="_-* #,##0.0\ _z_ł_-;\-* #,##0.0\ _z_ł_-;_-* \-??\ _z_ł_-;_-@_-"/>
  </numFmts>
  <fonts count="77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sz val="9"/>
      <color indexed="8"/>
      <name val="Arial"/>
      <family val="9"/>
    </font>
    <font>
      <b/>
      <sz val="9"/>
      <color indexed="8"/>
      <name val="Arial"/>
      <family val="9"/>
    </font>
    <font>
      <sz val="8"/>
      <name val="Arial"/>
      <family val="9"/>
    </font>
    <font>
      <u val="single"/>
      <sz val="8"/>
      <color indexed="12"/>
      <name val="Arial"/>
      <family val="9"/>
    </font>
    <font>
      <u val="single"/>
      <sz val="8"/>
      <color indexed="36"/>
      <name val="Arial"/>
      <family val="9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5"/>
      <name val="Arial"/>
      <family val="0"/>
    </font>
    <font>
      <sz val="8"/>
      <name val="Czcionka tekstu podstawowego"/>
      <family val="2"/>
    </font>
    <font>
      <b/>
      <sz val="18"/>
      <name val="Arial CE"/>
      <family val="0"/>
    </font>
    <font>
      <sz val="14"/>
      <name val="Arial CE"/>
      <family val="0"/>
    </font>
    <font>
      <b/>
      <i/>
      <u val="single"/>
      <sz val="14"/>
      <name val="Arial CE"/>
      <family val="0"/>
    </font>
    <font>
      <b/>
      <sz val="16"/>
      <name val="Arial CE"/>
      <family val="2"/>
    </font>
    <font>
      <i/>
      <sz val="16"/>
      <name val="Arial CE"/>
      <family val="0"/>
    </font>
    <font>
      <b/>
      <i/>
      <sz val="16"/>
      <name val="Arial CE"/>
      <family val="0"/>
    </font>
    <font>
      <i/>
      <sz val="14"/>
      <name val="Arial CE"/>
      <family val="0"/>
    </font>
    <font>
      <sz val="16"/>
      <name val="Arial CE"/>
      <family val="0"/>
    </font>
    <font>
      <b/>
      <sz val="26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sz val="20"/>
      <name val="Arial CE"/>
      <family val="2"/>
    </font>
    <font>
      <i/>
      <u val="single"/>
      <sz val="12"/>
      <name val="Arial CE"/>
      <family val="0"/>
    </font>
    <font>
      <i/>
      <sz val="12"/>
      <name val="Arial CE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Czcionka tekstu podstawowego"/>
      <family val="2"/>
    </font>
    <font>
      <b/>
      <sz val="16"/>
      <name val="Arial"/>
      <family val="2"/>
    </font>
    <font>
      <b/>
      <sz val="16"/>
      <color indexed="8"/>
      <name val="Czcionka tekstu podstawowego"/>
      <family val="0"/>
    </font>
    <font>
      <b/>
      <sz val="26"/>
      <name val="Arial CE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6"/>
      <name val="Arial"/>
      <family val="2"/>
    </font>
    <font>
      <sz val="16"/>
      <name val="Czcionka tekstu podstawowego"/>
      <family val="2"/>
    </font>
    <font>
      <b/>
      <sz val="8"/>
      <name val="Arial"/>
      <family val="9"/>
    </font>
    <font>
      <b/>
      <sz val="8.25"/>
      <name val="Arial"/>
      <family val="9"/>
    </font>
    <font>
      <sz val="8.25"/>
      <name val="Arial"/>
      <family val="9"/>
    </font>
    <font>
      <b/>
      <sz val="9"/>
      <name val="Arial"/>
      <family val="9"/>
    </font>
    <font>
      <sz val="7"/>
      <color indexed="8"/>
      <name val="Arial"/>
      <family val="9"/>
    </font>
    <font>
      <b/>
      <sz val="7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/>
      <right style="medium"/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hair"/>
      <bottom style="thin"/>
    </border>
  </borders>
  <cellStyleXfs count="82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210" fontId="17" fillId="0" borderId="0" applyFill="0" applyBorder="0" applyAlignment="0" applyProtection="0"/>
    <xf numFmtId="0" fontId="17" fillId="0" borderId="0">
      <alignment/>
      <protection/>
    </xf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20" borderId="1" applyNumberFormat="0" applyAlignment="0" applyProtection="0"/>
    <xf numFmtId="0" fontId="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7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3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597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4" borderId="10" xfId="0" applyAlignment="1">
      <alignment horizontal="center" vertical="center" wrapText="1"/>
    </xf>
    <xf numFmtId="49" fontId="0" fillId="24" borderId="10" xfId="0" applyAlignment="1">
      <alignment horizontal="center" vertical="center" wrapText="1"/>
    </xf>
    <xf numFmtId="49" fontId="2" fillId="24" borderId="10" xfId="0" applyAlignment="1">
      <alignment horizontal="center" vertical="center" wrapText="1"/>
    </xf>
    <xf numFmtId="4" fontId="0" fillId="24" borderId="10" xfId="0" applyNumberFormat="1" applyAlignment="1">
      <alignment horizontal="right" vertical="center" wrapText="1"/>
    </xf>
    <xf numFmtId="4" fontId="10" fillId="24" borderId="10" xfId="0" applyNumberFormat="1" applyFont="1" applyAlignment="1">
      <alignment horizontal="right" vertical="center" wrapText="1"/>
    </xf>
    <xf numFmtId="0" fontId="7" fillId="0" borderId="0" xfId="64" applyFont="1" applyFill="1">
      <alignment/>
      <protection/>
    </xf>
    <xf numFmtId="0" fontId="0" fillId="0" borderId="0" xfId="63" applyFill="1">
      <alignment/>
      <protection/>
    </xf>
    <xf numFmtId="43" fontId="12" fillId="0" borderId="0" xfId="42" applyNumberFormat="1" applyFont="1" applyFill="1" applyAlignment="1">
      <alignment/>
    </xf>
    <xf numFmtId="0" fontId="11" fillId="0" borderId="0" xfId="63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62" applyFill="1">
      <alignment/>
      <protection/>
    </xf>
    <xf numFmtId="2" fontId="0" fillId="0" borderId="0" xfId="62" applyNumberFormat="1" applyFill="1">
      <alignment/>
      <protection/>
    </xf>
    <xf numFmtId="0" fontId="11" fillId="0" borderId="0" xfId="62" applyNumberFormat="1" applyFont="1" applyFill="1" applyBorder="1" applyAlignment="1" applyProtection="1">
      <alignment horizontal="left" vertical="top" wrapText="1"/>
      <protection/>
    </xf>
    <xf numFmtId="0" fontId="10" fillId="0" borderId="0" xfId="62" applyNumberFormat="1" applyFont="1" applyFill="1" applyBorder="1" applyAlignment="1" applyProtection="1">
      <alignment horizontal="left" vertical="top" wrapText="1"/>
      <protection/>
    </xf>
    <xf numFmtId="0" fontId="13" fillId="0" borderId="0" xfId="62" applyFont="1" applyFill="1" applyAlignment="1">
      <alignment vertical="center" wrapText="1"/>
      <protection/>
    </xf>
    <xf numFmtId="0" fontId="7" fillId="0" borderId="0" xfId="62" applyFont="1" applyFill="1">
      <alignment/>
      <protection/>
    </xf>
    <xf numFmtId="0" fontId="1" fillId="0" borderId="0" xfId="62" applyNumberFormat="1" applyFill="1" applyBorder="1" applyAlignment="1" applyProtection="1">
      <alignment horizontal="left"/>
      <protection locked="0"/>
    </xf>
    <xf numFmtId="49" fontId="16" fillId="0" borderId="10" xfId="0" applyFill="1" applyAlignment="1">
      <alignment horizontal="center" vertical="center" wrapText="1"/>
    </xf>
    <xf numFmtId="49" fontId="15" fillId="0" borderId="10" xfId="0" applyFill="1" applyAlignment="1">
      <alignment horizontal="center" vertical="center" wrapText="1"/>
    </xf>
    <xf numFmtId="49" fontId="10" fillId="0" borderId="10" xfId="0" applyFont="1" applyFill="1" applyAlignment="1">
      <alignment horizontal="center" vertical="center" wrapText="1"/>
    </xf>
    <xf numFmtId="49" fontId="15" fillId="0" borderId="10" xfId="0" applyFill="1" applyAlignment="1">
      <alignment horizontal="left" vertical="center" wrapText="1"/>
    </xf>
    <xf numFmtId="4" fontId="15" fillId="0" borderId="10" xfId="0" applyNumberFormat="1" applyFill="1" applyAlignment="1">
      <alignment horizontal="right" vertical="center" wrapText="1"/>
    </xf>
    <xf numFmtId="49" fontId="2" fillId="0" borderId="11" xfId="0" applyFill="1" applyAlignment="1">
      <alignment horizontal="center" vertical="center" wrapText="1"/>
    </xf>
    <xf numFmtId="49" fontId="16" fillId="0" borderId="10" xfId="0" applyFill="1" applyAlignment="1">
      <alignment horizontal="left" vertical="center" wrapText="1"/>
    </xf>
    <xf numFmtId="4" fontId="16" fillId="0" borderId="10" xfId="0" applyNumberFormat="1" applyFill="1" applyAlignment="1">
      <alignment horizontal="right" vertical="center" wrapText="1"/>
    </xf>
    <xf numFmtId="49" fontId="16" fillId="0" borderId="11" xfId="0" applyFill="1" applyAlignment="1">
      <alignment horizontal="center" vertical="center" wrapText="1"/>
    </xf>
    <xf numFmtId="4" fontId="5" fillId="0" borderId="12" xfId="0" applyNumberFormat="1" applyFill="1" applyAlignment="1">
      <alignment horizontal="right" vertical="center" wrapText="1"/>
    </xf>
    <xf numFmtId="0" fontId="12" fillId="0" borderId="0" xfId="0" applyAlignment="1">
      <alignment/>
    </xf>
    <xf numFmtId="0" fontId="3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55" applyFont="1">
      <alignment/>
      <protection/>
    </xf>
    <xf numFmtId="0" fontId="12" fillId="0" borderId="14" xfId="0" applyBorder="1" applyAlignment="1">
      <alignment/>
    </xf>
    <xf numFmtId="0" fontId="12" fillId="0" borderId="15" xfId="0" applyBorder="1" applyAlignment="1">
      <alignment/>
    </xf>
    <xf numFmtId="0" fontId="36" fillId="0" borderId="16" xfId="0" applyFont="1" applyBorder="1" applyAlignment="1">
      <alignment horizontal="center" vertical="center"/>
    </xf>
    <xf numFmtId="43" fontId="36" fillId="0" borderId="16" xfId="42" applyFont="1" applyBorder="1" applyAlignment="1">
      <alignment horizontal="center" vertical="center"/>
    </xf>
    <xf numFmtId="4" fontId="12" fillId="0" borderId="13" xfId="0" applyNumberFormat="1" applyBorder="1" applyAlignment="1">
      <alignment horizontal="right" vertical="top"/>
    </xf>
    <xf numFmtId="0" fontId="12" fillId="0" borderId="0" xfId="0" applyAlignment="1">
      <alignment vertical="center"/>
    </xf>
    <xf numFmtId="0" fontId="39" fillId="0" borderId="0" xfId="0" applyFont="1" applyAlignment="1">
      <alignment horizontal="right" vertical="center"/>
    </xf>
    <xf numFmtId="0" fontId="12" fillId="0" borderId="0" xfId="0" applyFill="1" applyAlignment="1">
      <alignment/>
    </xf>
    <xf numFmtId="0" fontId="40" fillId="20" borderId="17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3" fontId="40" fillId="0" borderId="17" xfId="0" applyNumberFormat="1" applyFont="1" applyBorder="1" applyAlignment="1">
      <alignment horizontal="right" vertical="center"/>
    </xf>
    <xf numFmtId="3" fontId="40" fillId="0" borderId="17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12" fillId="0" borderId="18" xfId="0" applyBorder="1" applyAlignment="1">
      <alignment horizontal="center" vertical="center"/>
    </xf>
    <xf numFmtId="49" fontId="12" fillId="0" borderId="19" xfId="0" applyNumberFormat="1" applyBorder="1" applyAlignment="1">
      <alignment vertical="center"/>
    </xf>
    <xf numFmtId="3" fontId="12" fillId="0" borderId="18" xfId="0" applyNumberFormat="1" applyBorder="1" applyAlignment="1">
      <alignment vertical="center"/>
    </xf>
    <xf numFmtId="3" fontId="12" fillId="0" borderId="20" xfId="0" applyNumberFormat="1" applyBorder="1" applyAlignment="1">
      <alignment vertical="center"/>
    </xf>
    <xf numFmtId="3" fontId="12" fillId="0" borderId="19" xfId="0" applyNumberFormat="1" applyBorder="1" applyAlignment="1">
      <alignment vertical="center"/>
    </xf>
    <xf numFmtId="3" fontId="12" fillId="0" borderId="18" xfId="0" applyNumberFormat="1" applyBorder="1" applyAlignment="1">
      <alignment horizontal="center" vertical="center"/>
    </xf>
    <xf numFmtId="3" fontId="12" fillId="0" borderId="0" xfId="0" applyNumberFormat="1" applyBorder="1" applyAlignment="1">
      <alignment vertical="center"/>
    </xf>
    <xf numFmtId="0" fontId="12" fillId="0" borderId="20" xfId="0" applyBorder="1" applyAlignment="1">
      <alignment horizontal="center" vertical="center"/>
    </xf>
    <xf numFmtId="49" fontId="12" fillId="0" borderId="19" xfId="0" applyNumberFormat="1" applyBorder="1" applyAlignment="1">
      <alignment horizontal="left"/>
    </xf>
    <xf numFmtId="4" fontId="12" fillId="0" borderId="18" xfId="0" applyNumberFormat="1" applyBorder="1" applyAlignment="1">
      <alignment vertical="center"/>
    </xf>
    <xf numFmtId="4" fontId="12" fillId="0" borderId="0" xfId="0" applyNumberForma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49" fontId="12" fillId="0" borderId="22" xfId="0" applyNumberFormat="1" applyBorder="1" applyAlignment="1">
      <alignment horizontal="left"/>
    </xf>
    <xf numFmtId="4" fontId="40" fillId="0" borderId="21" xfId="0" applyNumberFormat="1" applyFont="1" applyBorder="1" applyAlignment="1">
      <alignment horizontal="center" vertical="center"/>
    </xf>
    <xf numFmtId="4" fontId="22" fillId="0" borderId="21" xfId="0" applyNumberFormat="1" applyFont="1" applyBorder="1" applyAlignment="1">
      <alignment horizontal="center" vertical="center"/>
    </xf>
    <xf numFmtId="4" fontId="22" fillId="0" borderId="21" xfId="0" applyNumberFormat="1" applyFont="1" applyBorder="1" applyAlignment="1">
      <alignment horizontal="right" vertical="center"/>
    </xf>
    <xf numFmtId="0" fontId="40" fillId="0" borderId="2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2" fillId="0" borderId="24" xfId="0" applyBorder="1" applyAlignment="1">
      <alignment vertical="center"/>
    </xf>
    <xf numFmtId="0" fontId="38" fillId="0" borderId="24" xfId="0" applyFont="1" applyBorder="1" applyAlignment="1">
      <alignment horizontal="right" vertical="center"/>
    </xf>
    <xf numFmtId="0" fontId="40" fillId="20" borderId="25" xfId="0" applyFont="1" applyFill="1" applyBorder="1" applyAlignment="1">
      <alignment horizontal="center" vertical="center"/>
    </xf>
    <xf numFmtId="0" fontId="40" fillId="20" borderId="21" xfId="0" applyFont="1" applyFill="1" applyBorder="1" applyAlignment="1">
      <alignment horizontal="center" vertical="center"/>
    </xf>
    <xf numFmtId="49" fontId="40" fillId="20" borderId="26" xfId="0" applyNumberFormat="1" applyFont="1" applyFill="1" applyBorder="1" applyAlignment="1">
      <alignment horizontal="center" vertical="center" wrapText="1"/>
    </xf>
    <xf numFmtId="49" fontId="40" fillId="20" borderId="27" xfId="0" applyNumberFormat="1" applyFont="1" applyFill="1" applyBorder="1" applyAlignment="1">
      <alignment horizontal="center" vertical="center" wrapText="1"/>
    </xf>
    <xf numFmtId="0" fontId="12" fillId="20" borderId="16" xfId="0" applyFill="1" applyBorder="1" applyAlignment="1">
      <alignment horizontal="center" vertical="center" wrapText="1"/>
    </xf>
    <xf numFmtId="0" fontId="12" fillId="0" borderId="0" xfId="0" applyFill="1" applyAlignment="1">
      <alignment vertical="center"/>
    </xf>
    <xf numFmtId="0" fontId="41" fillId="0" borderId="2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4" fontId="22" fillId="0" borderId="31" xfId="0" applyNumberFormat="1" applyFont="1" applyBorder="1" applyAlignment="1">
      <alignment horizontal="right" vertical="center"/>
    </xf>
    <xf numFmtId="4" fontId="12" fillId="0" borderId="21" xfId="0" applyNumberFormat="1" applyBorder="1" applyAlignment="1">
      <alignment vertical="center"/>
    </xf>
    <xf numFmtId="4" fontId="12" fillId="0" borderId="32" xfId="0" applyNumberFormat="1" applyBorder="1" applyAlignment="1">
      <alignment vertical="center"/>
    </xf>
    <xf numFmtId="4" fontId="13" fillId="0" borderId="33" xfId="0" applyNumberFormat="1" applyFont="1" applyBorder="1" applyAlignment="1">
      <alignment vertical="center"/>
    </xf>
    <xf numFmtId="4" fontId="13" fillId="0" borderId="34" xfId="0" applyNumberFormat="1" applyFont="1" applyBorder="1" applyAlignment="1">
      <alignment vertical="center"/>
    </xf>
    <xf numFmtId="4" fontId="35" fillId="0" borderId="3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12" fillId="0" borderId="18" xfId="42" applyBorder="1" applyAlignment="1">
      <alignment horizontal="center" vertical="center"/>
    </xf>
    <xf numFmtId="43" fontId="12" fillId="0" borderId="20" xfId="0" applyNumberForma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4" fontId="12" fillId="0" borderId="21" xfId="0" applyNumberFormat="1" applyBorder="1" applyAlignment="1">
      <alignment horizontal="center" vertical="center" wrapText="1"/>
    </xf>
    <xf numFmtId="4" fontId="12" fillId="0" borderId="23" xfId="0" applyNumberFormat="1" applyBorder="1" applyAlignment="1">
      <alignment horizontal="center" vertical="center" wrapText="1"/>
    </xf>
    <xf numFmtId="0" fontId="12" fillId="0" borderId="18" xfId="0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12" fillId="0" borderId="13" xfId="0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6" fillId="0" borderId="0" xfId="55" applyFont="1" applyAlignment="1">
      <alignment vertical="center"/>
      <protection/>
    </xf>
    <xf numFmtId="0" fontId="42" fillId="0" borderId="36" xfId="55" applyFont="1" applyBorder="1" applyAlignment="1">
      <alignment horizontal="center" vertical="center" wrapText="1"/>
      <protection/>
    </xf>
    <xf numFmtId="43" fontId="47" fillId="0" borderId="0" xfId="42" applyFont="1" applyAlignment="1">
      <alignment horizontal="right"/>
    </xf>
    <xf numFmtId="0" fontId="46" fillId="0" borderId="0" xfId="55" applyFont="1" applyFill="1" applyAlignment="1">
      <alignment vertical="center"/>
      <protection/>
    </xf>
    <xf numFmtId="0" fontId="49" fillId="0" borderId="13" xfId="55" applyFont="1" applyBorder="1" applyAlignment="1">
      <alignment horizontal="center" vertical="center"/>
      <protection/>
    </xf>
    <xf numFmtId="0" fontId="51" fillId="0" borderId="0" xfId="55" applyFont="1" applyAlignment="1">
      <alignment vertical="center"/>
      <protection/>
    </xf>
    <xf numFmtId="43" fontId="42" fillId="0" borderId="0" xfId="42" applyFont="1" applyAlignment="1">
      <alignment vertical="center"/>
    </xf>
    <xf numFmtId="0" fontId="45" fillId="0" borderId="0" xfId="55" applyFont="1" applyAlignment="1">
      <alignment horizontal="center" vertical="center"/>
      <protection/>
    </xf>
    <xf numFmtId="0" fontId="45" fillId="0" borderId="0" xfId="55" applyFont="1" applyAlignment="1">
      <alignment vertical="center"/>
      <protection/>
    </xf>
    <xf numFmtId="43" fontId="45" fillId="0" borderId="0" xfId="42" applyFont="1" applyAlignment="1">
      <alignment horizontal="center" vertical="center"/>
    </xf>
    <xf numFmtId="0" fontId="54" fillId="0" borderId="0" xfId="66" applyFont="1" applyAlignment="1">
      <alignment vertical="center" wrapText="1"/>
      <protection/>
    </xf>
    <xf numFmtId="0" fontId="47" fillId="0" borderId="0" xfId="55" applyFont="1" applyAlignment="1">
      <alignment horizontal="right"/>
      <protection/>
    </xf>
    <xf numFmtId="0" fontId="48" fillId="0" borderId="0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 applyAlignment="1">
      <alignment horizontal="center" vertical="center" wrapText="1"/>
      <protection/>
    </xf>
    <xf numFmtId="0" fontId="49" fillId="0" borderId="22" xfId="55" applyFont="1" applyBorder="1" applyAlignment="1">
      <alignment vertical="center"/>
      <protection/>
    </xf>
    <xf numFmtId="0" fontId="49" fillId="0" borderId="13" xfId="55" applyFont="1" applyFill="1" applyBorder="1" applyAlignment="1">
      <alignment vertical="center"/>
      <protection/>
    </xf>
    <xf numFmtId="0" fontId="56" fillId="0" borderId="13" xfId="66" applyFont="1" applyFill="1" applyBorder="1" applyAlignment="1">
      <alignment horizontal="center" vertical="center" wrapText="1"/>
      <protection/>
    </xf>
    <xf numFmtId="0" fontId="50" fillId="0" borderId="0" xfId="55" applyFont="1" applyBorder="1" applyAlignment="1">
      <alignment horizontal="center" vertical="center"/>
      <protection/>
    </xf>
    <xf numFmtId="3" fontId="42" fillId="0" borderId="0" xfId="55" applyNumberFormat="1" applyFont="1" applyAlignment="1">
      <alignment vertical="center"/>
      <protection/>
    </xf>
    <xf numFmtId="43" fontId="42" fillId="0" borderId="0" xfId="42" applyFont="1" applyAlignment="1">
      <alignment horizontal="right" vertical="center"/>
    </xf>
    <xf numFmtId="0" fontId="42" fillId="0" borderId="0" xfId="55" applyFont="1" applyAlignment="1">
      <alignment vertical="center"/>
      <protection/>
    </xf>
    <xf numFmtId="0" fontId="57" fillId="0" borderId="0" xfId="67" applyFont="1" applyAlignment="1">
      <alignment vertical="center"/>
      <protection/>
    </xf>
    <xf numFmtId="180" fontId="57" fillId="0" borderId="0" xfId="67" applyNumberFormat="1" applyFont="1" applyAlignment="1">
      <alignment vertical="center"/>
      <protection/>
    </xf>
    <xf numFmtId="0" fontId="46" fillId="0" borderId="0" xfId="67" applyFont="1" applyBorder="1" applyAlignment="1">
      <alignment horizontal="center" vertical="top" wrapText="1"/>
      <protection/>
    </xf>
    <xf numFmtId="0" fontId="46" fillId="0" borderId="0" xfId="67" applyFont="1" applyBorder="1" applyAlignment="1">
      <alignment horizontal="center" vertical="center" wrapText="1"/>
      <protection/>
    </xf>
    <xf numFmtId="43" fontId="57" fillId="0" borderId="0" xfId="42" applyFont="1" applyAlignment="1">
      <alignment vertical="center"/>
    </xf>
    <xf numFmtId="0" fontId="57" fillId="0" borderId="0" xfId="67" applyFont="1" applyBorder="1" applyAlignment="1">
      <alignment horizontal="center" vertical="center" wrapText="1"/>
      <protection/>
    </xf>
    <xf numFmtId="0" fontId="57" fillId="0" borderId="0" xfId="67" applyFont="1" applyBorder="1" applyAlignment="1">
      <alignment horizontal="center" vertical="top" wrapText="1"/>
      <protection/>
    </xf>
    <xf numFmtId="180" fontId="57" fillId="0" borderId="0" xfId="67" applyNumberFormat="1" applyFont="1" applyBorder="1" applyAlignment="1">
      <alignment horizontal="center" vertical="center" wrapText="1"/>
      <protection/>
    </xf>
    <xf numFmtId="0" fontId="57" fillId="0" borderId="37" xfId="67" applyFont="1" applyBorder="1" applyAlignment="1">
      <alignment horizontal="center" vertical="center" wrapText="1"/>
      <protection/>
    </xf>
    <xf numFmtId="180" fontId="57" fillId="0" borderId="37" xfId="67" applyNumberFormat="1" applyFont="1" applyBorder="1" applyAlignment="1">
      <alignment horizontal="center" vertical="center" wrapText="1"/>
      <protection/>
    </xf>
    <xf numFmtId="43" fontId="57" fillId="0" borderId="0" xfId="42" applyFont="1" applyAlignment="1">
      <alignment horizontal="center" vertical="center" wrapText="1"/>
    </xf>
    <xf numFmtId="0" fontId="57" fillId="0" borderId="0" xfId="67" applyFont="1" applyAlignment="1">
      <alignment horizontal="center" vertical="center" wrapText="1"/>
      <protection/>
    </xf>
    <xf numFmtId="0" fontId="59" fillId="0" borderId="0" xfId="67" applyFont="1" applyAlignment="1">
      <alignment horizontal="right"/>
      <protection/>
    </xf>
    <xf numFmtId="0" fontId="57" fillId="0" borderId="37" xfId="67" applyFont="1" applyFill="1" applyBorder="1" applyAlignment="1">
      <alignment vertical="center" wrapText="1"/>
      <protection/>
    </xf>
    <xf numFmtId="0" fontId="57" fillId="0" borderId="0" xfId="67" applyFont="1" applyFill="1" applyAlignment="1">
      <alignment vertical="center"/>
      <protection/>
    </xf>
    <xf numFmtId="0" fontId="57" fillId="0" borderId="16" xfId="67" applyFont="1" applyFill="1" applyBorder="1" applyAlignment="1">
      <alignment horizontal="center" vertical="center" wrapText="1"/>
      <protection/>
    </xf>
    <xf numFmtId="0" fontId="57" fillId="0" borderId="13" xfId="67" applyFont="1" applyFill="1" applyBorder="1" applyAlignment="1">
      <alignment horizontal="center" vertical="center" wrapText="1"/>
      <protection/>
    </xf>
    <xf numFmtId="0" fontId="60" fillId="0" borderId="13" xfId="67" applyFont="1" applyBorder="1" applyAlignment="1">
      <alignment horizontal="center" vertical="center"/>
      <protection/>
    </xf>
    <xf numFmtId="180" fontId="60" fillId="0" borderId="13" xfId="67" applyNumberFormat="1" applyFont="1" applyBorder="1" applyAlignment="1">
      <alignment horizontal="center" vertical="center"/>
      <protection/>
    </xf>
    <xf numFmtId="43" fontId="60" fillId="0" borderId="13" xfId="42" applyFont="1" applyBorder="1" applyAlignment="1">
      <alignment horizontal="center" vertical="center"/>
    </xf>
    <xf numFmtId="0" fontId="60" fillId="0" borderId="0" xfId="67" applyFont="1" applyAlignment="1">
      <alignment vertical="center"/>
      <protection/>
    </xf>
    <xf numFmtId="0" fontId="57" fillId="0" borderId="17" xfId="67" applyFont="1" applyBorder="1" applyAlignment="1">
      <alignment horizontal="center" vertical="center"/>
      <protection/>
    </xf>
    <xf numFmtId="49" fontId="57" fillId="0" borderId="17" xfId="67" applyNumberFormat="1" applyFont="1" applyBorder="1" applyAlignment="1">
      <alignment horizontal="center" vertical="center"/>
      <protection/>
    </xf>
    <xf numFmtId="49" fontId="57" fillId="0" borderId="17" xfId="67" applyNumberFormat="1" applyFont="1" applyBorder="1" applyAlignment="1">
      <alignment horizontal="center" vertical="center" wrapText="1"/>
      <protection/>
    </xf>
    <xf numFmtId="0" fontId="57" fillId="0" borderId="17" xfId="67" applyFont="1" applyBorder="1" applyAlignment="1">
      <alignment horizontal="center" vertical="top" wrapText="1"/>
      <protection/>
    </xf>
    <xf numFmtId="43" fontId="57" fillId="0" borderId="17" xfId="42" applyFont="1" applyBorder="1" applyAlignment="1">
      <alignment horizontal="center" vertical="center"/>
    </xf>
    <xf numFmtId="3" fontId="57" fillId="0" borderId="17" xfId="67" applyNumberFormat="1" applyFont="1" applyBorder="1" applyAlignment="1">
      <alignment horizontal="center" vertical="center"/>
      <protection/>
    </xf>
    <xf numFmtId="3" fontId="57" fillId="0" borderId="18" xfId="67" applyNumberFormat="1" applyFont="1" applyBorder="1" applyAlignment="1">
      <alignment horizontal="center" vertical="center"/>
      <protection/>
    </xf>
    <xf numFmtId="0" fontId="57" fillId="0" borderId="13" xfId="67" applyFont="1" applyBorder="1" applyAlignment="1">
      <alignment horizontal="center" vertical="top"/>
      <protection/>
    </xf>
    <xf numFmtId="49" fontId="57" fillId="0" borderId="13" xfId="67" applyNumberFormat="1" applyFont="1" applyBorder="1" applyAlignment="1">
      <alignment horizontal="center" vertical="center"/>
      <protection/>
    </xf>
    <xf numFmtId="0" fontId="57" fillId="0" borderId="13" xfId="67" applyFont="1" applyBorder="1" applyAlignment="1">
      <alignment vertical="center"/>
      <protection/>
    </xf>
    <xf numFmtId="180" fontId="57" fillId="0" borderId="13" xfId="42" applyNumberFormat="1" applyFont="1" applyBorder="1" applyAlignment="1">
      <alignment vertical="center"/>
    </xf>
    <xf numFmtId="43" fontId="57" fillId="0" borderId="13" xfId="42" applyFont="1" applyBorder="1" applyAlignment="1">
      <alignment vertical="center"/>
    </xf>
    <xf numFmtId="3" fontId="57" fillId="0" borderId="13" xfId="67" applyNumberFormat="1" applyFont="1" applyBorder="1" applyAlignment="1">
      <alignment vertical="center"/>
      <protection/>
    </xf>
    <xf numFmtId="43" fontId="57" fillId="0" borderId="0" xfId="42" applyFont="1" applyBorder="1" applyAlignment="1">
      <alignment vertical="center"/>
    </xf>
    <xf numFmtId="3" fontId="57" fillId="0" borderId="0" xfId="67" applyNumberFormat="1" applyFont="1" applyAlignment="1">
      <alignment vertical="center"/>
      <protection/>
    </xf>
    <xf numFmtId="0" fontId="57" fillId="0" borderId="38" xfId="55" applyFont="1" applyBorder="1" applyAlignment="1">
      <alignment horizontal="center" vertical="center"/>
      <protection/>
    </xf>
    <xf numFmtId="0" fontId="57" fillId="0" borderId="0" xfId="55" applyFont="1">
      <alignment/>
      <protection/>
    </xf>
    <xf numFmtId="43" fontId="57" fillId="0" borderId="38" xfId="42" applyFont="1" applyBorder="1" applyAlignment="1">
      <alignment horizontal="center" vertical="center"/>
    </xf>
    <xf numFmtId="0" fontId="57" fillId="0" borderId="13" xfId="55" applyFont="1" applyBorder="1" applyAlignment="1">
      <alignment horizontal="center" vertical="center"/>
      <protection/>
    </xf>
    <xf numFmtId="43" fontId="57" fillId="0" borderId="17" xfId="42" applyFont="1" applyBorder="1" applyAlignment="1">
      <alignment vertical="center" wrapText="1"/>
    </xf>
    <xf numFmtId="49" fontId="2" fillId="0" borderId="10" xfId="0" applyFill="1" applyAlignment="1">
      <alignment horizontal="center" vertical="center" wrapText="1"/>
    </xf>
    <xf numFmtId="0" fontId="13" fillId="0" borderId="0" xfId="64" applyFont="1" applyFill="1" applyAlignment="1">
      <alignment horizontal="center" vertical="center" wrapText="1"/>
      <protection/>
    </xf>
    <xf numFmtId="0" fontId="35" fillId="0" borderId="0" xfId="0" applyFont="1" applyAlignment="1">
      <alignment horizontal="center" vertical="center" wrapText="1"/>
    </xf>
    <xf numFmtId="4" fontId="0" fillId="0" borderId="0" xfId="63" applyNumberFormat="1" applyFill="1">
      <alignment/>
      <protection/>
    </xf>
    <xf numFmtId="4" fontId="0" fillId="0" borderId="0" xfId="63" applyNumberFormat="1" applyFill="1" applyAlignment="1">
      <alignment wrapText="1"/>
      <protection/>
    </xf>
    <xf numFmtId="4" fontId="1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9" fontId="0" fillId="25" borderId="10" xfId="0" applyNumberFormat="1" applyFont="1" applyAlignment="1">
      <alignment horizontal="center" vertical="center" wrapText="1" shrinkToFit="1"/>
    </xf>
    <xf numFmtId="0" fontId="1" fillId="0" borderId="0" xfId="0" applyNumberFormat="1" applyFill="1" applyBorder="1" applyAlignment="1" applyProtection="1">
      <alignment/>
      <protection locked="0"/>
    </xf>
    <xf numFmtId="49" fontId="0" fillId="24" borderId="10" xfId="0" applyFont="1" applyAlignment="1">
      <alignment horizontal="center" vertical="center" wrapText="1"/>
    </xf>
    <xf numFmtId="4" fontId="0" fillId="24" borderId="10" xfId="0" applyNumberFormat="1" applyFont="1" applyAlignment="1">
      <alignment horizontal="center" vertical="center" wrapText="1"/>
    </xf>
    <xf numFmtId="4" fontId="10" fillId="25" borderId="10" xfId="0" applyNumberFormat="1" applyAlignment="1">
      <alignment horizontal="right" vertical="center" wrapText="1"/>
    </xf>
    <xf numFmtId="4" fontId="6" fillId="25" borderId="10" xfId="0" applyNumberFormat="1" applyAlignment="1">
      <alignment horizontal="right" vertical="center" wrapText="1"/>
    </xf>
    <xf numFmtId="4" fontId="0" fillId="25" borderId="10" xfId="0" applyNumberFormat="1" applyAlignment="1">
      <alignment horizontal="right" vertical="center" wrapText="1"/>
    </xf>
    <xf numFmtId="4" fontId="0" fillId="24" borderId="10" xfId="0" applyNumberFormat="1" applyFont="1" applyAlignment="1">
      <alignment horizontal="right" vertical="center" wrapText="1" shrinkToFit="1"/>
    </xf>
    <xf numFmtId="4" fontId="0" fillId="25" borderId="10" xfId="0" applyNumberFormat="1" applyFont="1" applyAlignment="1">
      <alignment horizontal="right" vertical="center" wrapText="1" shrinkToFit="1"/>
    </xf>
    <xf numFmtId="4" fontId="10" fillId="25" borderId="10" xfId="0" applyNumberFormat="1" applyFont="1" applyAlignment="1">
      <alignment horizontal="right" vertical="center" wrapText="1" shrinkToFit="1"/>
    </xf>
    <xf numFmtId="4" fontId="10" fillId="0" borderId="10" xfId="0" applyNumberFormat="1" applyFont="1" applyFill="1" applyAlignment="1">
      <alignment horizontal="center" vertical="center" wrapText="1"/>
    </xf>
    <xf numFmtId="43" fontId="22" fillId="0" borderId="30" xfId="42" applyFont="1" applyFill="1" applyBorder="1" applyAlignment="1">
      <alignment horizontal="center" vertical="center" wrapText="1"/>
    </xf>
    <xf numFmtId="49" fontId="48" fillId="0" borderId="10" xfId="56" applyNumberFormat="1" applyFont="1" applyFill="1" applyBorder="1" applyAlignment="1">
      <alignment horizontal="center" vertical="center"/>
      <protection/>
    </xf>
    <xf numFmtId="0" fontId="64" fillId="0" borderId="10" xfId="68" applyFont="1" applyFill="1" applyBorder="1" applyAlignment="1">
      <alignment horizontal="center" vertical="center" wrapText="1"/>
      <protection/>
    </xf>
    <xf numFmtId="210" fontId="63" fillId="0" borderId="0" xfId="45" applyFont="1" applyFill="1" applyAlignment="1">
      <alignment/>
    </xf>
    <xf numFmtId="0" fontId="46" fillId="0" borderId="0" xfId="56" applyFont="1" applyFill="1">
      <alignment/>
      <protection/>
    </xf>
    <xf numFmtId="49" fontId="66" fillId="0" borderId="10" xfId="56" applyNumberFormat="1" applyFont="1" applyFill="1" applyBorder="1" applyAlignment="1">
      <alignment horizontal="center" vertical="center"/>
      <protection/>
    </xf>
    <xf numFmtId="49" fontId="48" fillId="0" borderId="13" xfId="56" applyNumberFormat="1" applyFont="1" applyFill="1" applyBorder="1" applyAlignment="1">
      <alignment horizontal="center" vertical="center" wrapText="1"/>
      <protection/>
    </xf>
    <xf numFmtId="0" fontId="61" fillId="0" borderId="10" xfId="68" applyFont="1" applyFill="1" applyBorder="1" applyAlignment="1">
      <alignment horizontal="center" vertical="center" wrapText="1"/>
      <protection/>
    </xf>
    <xf numFmtId="0" fontId="61" fillId="0" borderId="10" xfId="68" applyFont="1" applyFill="1" applyBorder="1" applyAlignment="1">
      <alignment horizontal="center" vertical="center"/>
      <protection/>
    </xf>
    <xf numFmtId="49" fontId="61" fillId="0" borderId="10" xfId="68" applyNumberFormat="1" applyFont="1" applyFill="1" applyBorder="1" applyAlignment="1">
      <alignment horizontal="center" vertical="center"/>
      <protection/>
    </xf>
    <xf numFmtId="49" fontId="61" fillId="0" borderId="10" xfId="68" applyNumberFormat="1" applyFont="1" applyFill="1" applyBorder="1" applyAlignment="1">
      <alignment horizontal="center" vertical="center" wrapText="1"/>
      <protection/>
    </xf>
    <xf numFmtId="0" fontId="17" fillId="0" borderId="0" xfId="69">
      <alignment/>
      <protection/>
    </xf>
    <xf numFmtId="0" fontId="11" fillId="0" borderId="0" xfId="69" applyFont="1" applyBorder="1" applyAlignment="1">
      <alignment wrapText="1"/>
      <protection/>
    </xf>
    <xf numFmtId="0" fontId="11" fillId="0" borderId="0" xfId="69" applyFont="1" applyBorder="1" applyAlignment="1">
      <alignment horizontal="center" wrapText="1"/>
      <protection/>
    </xf>
    <xf numFmtId="0" fontId="17" fillId="0" borderId="0" xfId="69" applyBorder="1" applyAlignment="1">
      <alignment/>
      <protection/>
    </xf>
    <xf numFmtId="0" fontId="17" fillId="0" borderId="0" xfId="69" applyBorder="1">
      <alignment/>
      <protection/>
    </xf>
    <xf numFmtId="0" fontId="67" fillId="0" borderId="39" xfId="69" applyFont="1" applyBorder="1" applyAlignment="1">
      <alignment horizontal="center"/>
      <protection/>
    </xf>
    <xf numFmtId="0" fontId="67" fillId="0" borderId="40" xfId="69" applyFont="1" applyBorder="1" applyAlignment="1">
      <alignment horizontal="center"/>
      <protection/>
    </xf>
    <xf numFmtId="0" fontId="1" fillId="0" borderId="41" xfId="69" applyFont="1" applyBorder="1" applyAlignment="1">
      <alignment horizontal="right"/>
      <protection/>
    </xf>
    <xf numFmtId="0" fontId="1" fillId="0" borderId="42" xfId="69" applyFont="1" applyBorder="1" applyAlignment="1">
      <alignment horizontal="center"/>
      <protection/>
    </xf>
    <xf numFmtId="0" fontId="1" fillId="0" borderId="42" xfId="69" applyFont="1" applyBorder="1" applyAlignment="1">
      <alignment horizontal="right"/>
      <protection/>
    </xf>
    <xf numFmtId="0" fontId="1" fillId="0" borderId="42" xfId="69" applyFont="1" applyBorder="1" applyAlignment="1">
      <alignment wrapText="1"/>
      <protection/>
    </xf>
    <xf numFmtId="43" fontId="1" fillId="0" borderId="42" xfId="42" applyFont="1" applyBorder="1" applyAlignment="1">
      <alignment horizontal="right"/>
    </xf>
    <xf numFmtId="10" fontId="1" fillId="0" borderId="42" xfId="69" applyNumberFormat="1" applyFont="1" applyBorder="1" applyAlignment="1">
      <alignment horizontal="right"/>
      <protection/>
    </xf>
    <xf numFmtId="0" fontId="68" fillId="0" borderId="0" xfId="69" applyFont="1">
      <alignment/>
      <protection/>
    </xf>
    <xf numFmtId="0" fontId="1" fillId="0" borderId="40" xfId="69" applyFont="1" applyBorder="1" applyAlignment="1">
      <alignment wrapText="1"/>
      <protection/>
    </xf>
    <xf numFmtId="43" fontId="1" fillId="0" borderId="40" xfId="42" applyFont="1" applyBorder="1" applyAlignment="1">
      <alignment horizontal="right"/>
    </xf>
    <xf numFmtId="10" fontId="1" fillId="0" borderId="40" xfId="69" applyNumberFormat="1" applyFont="1" applyBorder="1" applyAlignment="1">
      <alignment horizontal="right"/>
      <protection/>
    </xf>
    <xf numFmtId="49" fontId="10" fillId="24" borderId="10" xfId="0" applyNumberFormat="1" applyFont="1" applyAlignment="1">
      <alignment horizontal="center" vertical="center" wrapText="1" shrinkToFit="1"/>
    </xf>
    <xf numFmtId="4" fontId="10" fillId="24" borderId="10" xfId="0" applyNumberFormat="1" applyFont="1" applyAlignment="1">
      <alignment horizontal="right" vertical="center" wrapText="1" shrinkToFi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Alignment="1">
      <alignment vertical="center" wrapText="1"/>
    </xf>
    <xf numFmtId="0" fontId="1" fillId="0" borderId="43" xfId="69" applyFont="1" applyBorder="1" applyAlignment="1">
      <alignment horizontal="center"/>
      <protection/>
    </xf>
    <xf numFmtId="0" fontId="67" fillId="0" borderId="44" xfId="69" applyFont="1" applyBorder="1" applyAlignment="1">
      <alignment horizontal="center"/>
      <protection/>
    </xf>
    <xf numFmtId="0" fontId="12" fillId="0" borderId="13" xfId="0" applyBorder="1" applyAlignment="1">
      <alignment/>
    </xf>
    <xf numFmtId="43" fontId="1" fillId="0" borderId="45" xfId="42" applyFont="1" applyBorder="1" applyAlignment="1">
      <alignment horizontal="right"/>
    </xf>
    <xf numFmtId="0" fontId="1" fillId="0" borderId="46" xfId="69" applyFont="1" applyBorder="1" applyAlignment="1">
      <alignment horizontal="center" wrapText="1"/>
      <protection/>
    </xf>
    <xf numFmtId="0" fontId="1" fillId="0" borderId="13" xfId="69" applyFont="1" applyBorder="1" applyAlignment="1">
      <alignment horizontal="center" wrapText="1"/>
      <protection/>
    </xf>
    <xf numFmtId="49" fontId="69" fillId="0" borderId="13" xfId="0" applyNumberFormat="1" applyFont="1" applyBorder="1" applyAlignment="1">
      <alignment horizontal="center"/>
    </xf>
    <xf numFmtId="210" fontId="70" fillId="0" borderId="0" xfId="45" applyFont="1" applyFill="1" applyAlignment="1">
      <alignment vertical="center"/>
    </xf>
    <xf numFmtId="0" fontId="52" fillId="0" borderId="0" xfId="56" applyFont="1" applyFill="1" applyAlignment="1">
      <alignment vertical="center"/>
      <protection/>
    </xf>
    <xf numFmtId="0" fontId="52" fillId="0" borderId="0" xfId="55" applyFont="1" applyAlignment="1">
      <alignment vertical="center"/>
      <protection/>
    </xf>
    <xf numFmtId="0" fontId="48" fillId="0" borderId="0" xfId="55" applyFont="1" applyAlignment="1">
      <alignment vertical="center"/>
      <protection/>
    </xf>
    <xf numFmtId="0" fontId="49" fillId="0" borderId="16" xfId="55" applyFont="1" applyBorder="1" applyAlignment="1">
      <alignment horizontal="center" vertical="center"/>
      <protection/>
    </xf>
    <xf numFmtId="49" fontId="48" fillId="0" borderId="47" xfId="56" applyNumberFormat="1" applyFont="1" applyFill="1" applyBorder="1" applyAlignment="1">
      <alignment horizontal="center" vertical="center"/>
      <protection/>
    </xf>
    <xf numFmtId="0" fontId="52" fillId="0" borderId="13" xfId="56" applyFont="1" applyFill="1" applyBorder="1" applyAlignment="1">
      <alignment horizontal="center" vertical="center"/>
      <protection/>
    </xf>
    <xf numFmtId="0" fontId="49" fillId="0" borderId="13" xfId="55" applyFont="1" applyBorder="1" applyAlignment="1">
      <alignment horizontal="center" vertical="center"/>
      <protection/>
    </xf>
    <xf numFmtId="49" fontId="48" fillId="0" borderId="13" xfId="56" applyNumberFormat="1" applyFont="1" applyFill="1" applyBorder="1" applyAlignment="1">
      <alignment horizontal="center" vertical="center"/>
      <protection/>
    </xf>
    <xf numFmtId="0" fontId="46" fillId="0" borderId="13" xfId="55" applyFont="1" applyBorder="1" applyAlignment="1">
      <alignment vertical="center"/>
      <protection/>
    </xf>
    <xf numFmtId="0" fontId="52" fillId="0" borderId="13" xfId="55" applyFont="1" applyBorder="1" applyAlignment="1">
      <alignment vertical="center"/>
      <protection/>
    </xf>
    <xf numFmtId="0" fontId="64" fillId="0" borderId="13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54" fillId="0" borderId="0" xfId="66" applyFont="1" applyAlignment="1">
      <alignment horizontal="center" vertical="center" wrapText="1"/>
      <protection/>
    </xf>
    <xf numFmtId="49" fontId="69" fillId="0" borderId="13" xfId="0" applyNumberFormat="1" applyFont="1" applyBorder="1" applyAlignment="1">
      <alignment horizontal="center"/>
    </xf>
    <xf numFmtId="0" fontId="46" fillId="0" borderId="0" xfId="55" applyFont="1" applyAlignment="1">
      <alignment horizontal="center" vertical="center"/>
      <protection/>
    </xf>
    <xf numFmtId="49" fontId="52" fillId="0" borderId="13" xfId="56" applyNumberFormat="1" applyFont="1" applyFill="1" applyBorder="1" applyAlignment="1">
      <alignment horizontal="center" vertical="center"/>
      <protection/>
    </xf>
    <xf numFmtId="49" fontId="52" fillId="0" borderId="48" xfId="56" applyNumberFormat="1" applyFont="1" applyFill="1" applyBorder="1" applyAlignment="1">
      <alignment horizontal="center" vertical="center"/>
      <protection/>
    </xf>
    <xf numFmtId="49" fontId="52" fillId="0" borderId="49" xfId="56" applyNumberFormat="1" applyFont="1" applyFill="1" applyBorder="1" applyAlignment="1">
      <alignment horizontal="center" vertical="center" wrapText="1"/>
      <protection/>
    </xf>
    <xf numFmtId="0" fontId="69" fillId="0" borderId="13" xfId="68" applyFont="1" applyFill="1" applyBorder="1" applyAlignment="1">
      <alignment horizontal="center"/>
      <protection/>
    </xf>
    <xf numFmtId="0" fontId="69" fillId="0" borderId="47" xfId="68" applyFont="1" applyFill="1" applyBorder="1" applyAlignment="1">
      <alignment horizontal="center"/>
      <protection/>
    </xf>
    <xf numFmtId="49" fontId="69" fillId="0" borderId="10" xfId="68" applyNumberFormat="1" applyFont="1" applyFill="1" applyBorder="1" applyAlignment="1">
      <alignment horizontal="center" vertical="center" wrapText="1"/>
      <protection/>
    </xf>
    <xf numFmtId="49" fontId="69" fillId="0" borderId="16" xfId="0" applyNumberFormat="1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6" xfId="0" applyNumberFormat="1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4" fontId="69" fillId="26" borderId="13" xfId="0" applyNumberFormat="1" applyFont="1" applyFill="1" applyBorder="1" applyAlignment="1">
      <alignment/>
    </xf>
    <xf numFmtId="4" fontId="69" fillId="26" borderId="13" xfId="0" applyNumberFormat="1" applyFont="1" applyFill="1" applyBorder="1" applyAlignment="1">
      <alignment/>
    </xf>
    <xf numFmtId="4" fontId="48" fillId="0" borderId="10" xfId="42" applyNumberFormat="1" applyFont="1" applyFill="1" applyBorder="1" applyAlignment="1">
      <alignment vertical="center"/>
    </xf>
    <xf numFmtId="4" fontId="48" fillId="0" borderId="50" xfId="42" applyNumberFormat="1" applyFont="1" applyFill="1" applyBorder="1" applyAlignment="1">
      <alignment/>
    </xf>
    <xf numFmtId="4" fontId="65" fillId="0" borderId="48" xfId="42" applyNumberFormat="1" applyFont="1" applyFill="1" applyBorder="1" applyAlignment="1">
      <alignment wrapText="1"/>
    </xf>
    <xf numFmtId="4" fontId="48" fillId="0" borderId="50" xfId="42" applyNumberFormat="1" applyFont="1" applyFill="1" applyBorder="1" applyAlignment="1" applyProtection="1">
      <alignment wrapText="1"/>
      <protection/>
    </xf>
    <xf numFmtId="4" fontId="64" fillId="0" borderId="10" xfId="42" applyNumberFormat="1" applyFont="1" applyFill="1" applyBorder="1" applyAlignment="1">
      <alignment wrapText="1"/>
    </xf>
    <xf numFmtId="0" fontId="57" fillId="0" borderId="13" xfId="55" applyFont="1" applyBorder="1" applyAlignment="1">
      <alignment vertical="center"/>
      <protection/>
    </xf>
    <xf numFmtId="4" fontId="61" fillId="26" borderId="13" xfId="0" applyNumberFormat="1" applyFont="1" applyFill="1" applyBorder="1" applyAlignment="1">
      <alignment/>
    </xf>
    <xf numFmtId="4" fontId="61" fillId="26" borderId="13" xfId="0" applyNumberFormat="1" applyFont="1" applyFill="1" applyBorder="1" applyAlignment="1">
      <alignment/>
    </xf>
    <xf numFmtId="0" fontId="57" fillId="0" borderId="0" xfId="55" applyFont="1" applyAlignment="1">
      <alignment vertical="center"/>
      <protection/>
    </xf>
    <xf numFmtId="4" fontId="57" fillId="0" borderId="50" xfId="42" applyNumberFormat="1" applyFont="1" applyFill="1" applyBorder="1" applyAlignment="1">
      <alignment/>
    </xf>
    <xf numFmtId="0" fontId="12" fillId="0" borderId="0" xfId="0" applyBorder="1" applyAlignment="1">
      <alignment/>
    </xf>
    <xf numFmtId="43" fontId="12" fillId="0" borderId="0" xfId="42" applyBorder="1" applyAlignment="1">
      <alignment/>
    </xf>
    <xf numFmtId="0" fontId="12" fillId="0" borderId="22" xfId="0" applyBorder="1" applyAlignment="1">
      <alignment/>
    </xf>
    <xf numFmtId="0" fontId="36" fillId="0" borderId="51" xfId="0" applyFont="1" applyBorder="1" applyAlignment="1">
      <alignment/>
    </xf>
    <xf numFmtId="0" fontId="36" fillId="0" borderId="52" xfId="0" applyFont="1" applyBorder="1" applyAlignment="1">
      <alignment horizontal="center"/>
    </xf>
    <xf numFmtId="0" fontId="36" fillId="0" borderId="52" xfId="0" applyFont="1" applyBorder="1" applyAlignment="1">
      <alignment/>
    </xf>
    <xf numFmtId="43" fontId="12" fillId="0" borderId="53" xfId="42" applyBorder="1" applyAlignment="1">
      <alignment horizontal="center" vertical="center" wrapText="1"/>
    </xf>
    <xf numFmtId="0" fontId="36" fillId="0" borderId="25" xfId="0" applyFont="1" applyBorder="1" applyAlignment="1">
      <alignment/>
    </xf>
    <xf numFmtId="0" fontId="36" fillId="0" borderId="21" xfId="0" applyFont="1" applyBorder="1" applyAlignment="1">
      <alignment horizontal="center"/>
    </xf>
    <xf numFmtId="4" fontId="36" fillId="0" borderId="21" xfId="0" applyNumberFormat="1" applyFont="1" applyBorder="1" applyAlignment="1">
      <alignment/>
    </xf>
    <xf numFmtId="43" fontId="12" fillId="0" borderId="54" xfId="42" applyBorder="1" applyAlignment="1">
      <alignment/>
    </xf>
    <xf numFmtId="49" fontId="12" fillId="0" borderId="28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4" fontId="12" fillId="26" borderId="13" xfId="0" applyNumberFormat="1" applyFont="1" applyFill="1" applyBorder="1" applyAlignment="1">
      <alignment horizontal="right"/>
    </xf>
    <xf numFmtId="4" fontId="12" fillId="26" borderId="13" xfId="0" applyNumberFormat="1" applyFont="1" applyFill="1" applyBorder="1" applyAlignment="1">
      <alignment/>
    </xf>
    <xf numFmtId="43" fontId="12" fillId="0" borderId="27" xfId="42" applyBorder="1" applyAlignment="1">
      <alignment/>
    </xf>
    <xf numFmtId="4" fontId="12" fillId="0" borderId="0" xfId="0" applyNumberFormat="1" applyAlignment="1">
      <alignment/>
    </xf>
    <xf numFmtId="4" fontId="36" fillId="26" borderId="13" xfId="0" applyNumberFormat="1" applyFont="1" applyFill="1" applyBorder="1" applyAlignment="1">
      <alignment horizontal="right"/>
    </xf>
    <xf numFmtId="4" fontId="36" fillId="26" borderId="13" xfId="0" applyNumberFormat="1" applyFont="1" applyFill="1" applyBorder="1" applyAlignment="1">
      <alignment/>
    </xf>
    <xf numFmtId="0" fontId="12" fillId="0" borderId="28" xfId="0" applyNumberFormat="1" applyBorder="1" applyAlignment="1">
      <alignment/>
    </xf>
    <xf numFmtId="1" fontId="12" fillId="0" borderId="13" xfId="0" applyNumberFormat="1" applyBorder="1" applyAlignment="1">
      <alignment/>
    </xf>
    <xf numFmtId="49" fontId="12" fillId="0" borderId="13" xfId="0" applyNumberFormat="1" applyBorder="1" applyAlignment="1">
      <alignment horizontal="right"/>
    </xf>
    <xf numFmtId="4" fontId="12" fillId="26" borderId="13" xfId="0" applyNumberFormat="1" applyFill="1" applyBorder="1" applyAlignment="1">
      <alignment/>
    </xf>
    <xf numFmtId="0" fontId="12" fillId="0" borderId="13" xfId="0" applyNumberFormat="1" applyBorder="1" applyAlignment="1">
      <alignment/>
    </xf>
    <xf numFmtId="0" fontId="12" fillId="0" borderId="28" xfId="0" applyBorder="1" applyAlignment="1">
      <alignment/>
    </xf>
    <xf numFmtId="4" fontId="12" fillId="0" borderId="13" xfId="0" applyNumberFormat="1" applyBorder="1" applyAlignment="1">
      <alignment/>
    </xf>
    <xf numFmtId="0" fontId="12" fillId="26" borderId="13" xfId="0" applyFill="1" applyBorder="1" applyAlignment="1">
      <alignment/>
    </xf>
    <xf numFmtId="0" fontId="12" fillId="26" borderId="0" xfId="0" applyFill="1" applyAlignment="1">
      <alignment/>
    </xf>
    <xf numFmtId="0" fontId="12" fillId="0" borderId="55" xfId="0" applyBorder="1" applyAlignment="1">
      <alignment/>
    </xf>
    <xf numFmtId="0" fontId="12" fillId="0" borderId="17" xfId="0" applyBorder="1" applyAlignment="1">
      <alignment/>
    </xf>
    <xf numFmtId="49" fontId="12" fillId="0" borderId="17" xfId="0" applyNumberFormat="1" applyBorder="1" applyAlignment="1">
      <alignment/>
    </xf>
    <xf numFmtId="4" fontId="12" fillId="0" borderId="17" xfId="0" applyNumberFormat="1" applyBorder="1" applyAlignment="1">
      <alignment/>
    </xf>
    <xf numFmtId="43" fontId="12" fillId="0" borderId="56" xfId="42" applyBorder="1" applyAlignment="1">
      <alignment/>
    </xf>
    <xf numFmtId="49" fontId="36" fillId="0" borderId="52" xfId="0" applyNumberFormat="1" applyFont="1" applyBorder="1" applyAlignment="1">
      <alignment/>
    </xf>
    <xf numFmtId="4" fontId="36" fillId="0" borderId="52" xfId="0" applyNumberFormat="1" applyFont="1" applyBorder="1" applyAlignment="1">
      <alignment/>
    </xf>
    <xf numFmtId="43" fontId="12" fillId="0" borderId="53" xfId="42" applyBorder="1" applyAlignment="1">
      <alignment/>
    </xf>
    <xf numFmtId="43" fontId="12" fillId="0" borderId="0" xfId="42" applyAlignment="1">
      <alignment/>
    </xf>
    <xf numFmtId="43" fontId="57" fillId="0" borderId="13" xfId="42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57" fillId="0" borderId="57" xfId="56" applyFont="1" applyFill="1" applyBorder="1" applyAlignment="1">
      <alignment horizontal="center" vertical="center"/>
      <protection/>
    </xf>
    <xf numFmtId="0" fontId="57" fillId="0" borderId="0" xfId="56" applyFont="1" applyFill="1">
      <alignment/>
      <protection/>
    </xf>
    <xf numFmtId="49" fontId="57" fillId="0" borderId="57" xfId="56" applyNumberFormat="1" applyFont="1" applyFill="1" applyBorder="1" applyAlignment="1">
      <alignment horizontal="center" vertical="center"/>
      <protection/>
    </xf>
    <xf numFmtId="49" fontId="57" fillId="0" borderId="57" xfId="56" applyNumberFormat="1" applyFont="1" applyFill="1" applyBorder="1" applyAlignment="1">
      <alignment horizontal="center" vertical="center" wrapText="1"/>
      <protection/>
    </xf>
    <xf numFmtId="0" fontId="64" fillId="0" borderId="13" xfId="0" applyFont="1" applyBorder="1" applyAlignment="1">
      <alignment horizontal="center" wrapText="1"/>
    </xf>
    <xf numFmtId="0" fontId="12" fillId="0" borderId="0" xfId="0" applyBorder="1" applyAlignment="1">
      <alignment horizontal="left" vertical="top"/>
    </xf>
    <xf numFmtId="0" fontId="36" fillId="0" borderId="52" xfId="0" applyFont="1" applyBorder="1" applyAlignment="1">
      <alignment horizontal="left" vertical="top"/>
    </xf>
    <xf numFmtId="0" fontId="36" fillId="0" borderId="21" xfId="0" applyFont="1" applyBorder="1" applyAlignment="1">
      <alignment horizontal="left" vertical="top"/>
    </xf>
    <xf numFmtId="0" fontId="12" fillId="0" borderId="13" xfId="0" applyBorder="1" applyAlignment="1">
      <alignment horizontal="left" vertical="top"/>
    </xf>
    <xf numFmtId="0" fontId="12" fillId="0" borderId="13" xfId="0" applyBorder="1" applyAlignment="1">
      <alignment horizontal="left" vertical="top" wrapText="1"/>
    </xf>
    <xf numFmtId="0" fontId="12" fillId="0" borderId="14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0" borderId="17" xfId="0" applyBorder="1" applyAlignment="1">
      <alignment horizontal="left" vertical="top"/>
    </xf>
    <xf numFmtId="0" fontId="12" fillId="0" borderId="0" xfId="0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wrapText="1"/>
    </xf>
    <xf numFmtId="0" fontId="12" fillId="0" borderId="13" xfId="0" applyFont="1" applyBorder="1" applyAlignment="1">
      <alignment horizontal="left" vertical="top" wrapText="1"/>
    </xf>
    <xf numFmtId="49" fontId="61" fillId="0" borderId="13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4" fontId="61" fillId="26" borderId="13" xfId="0" applyNumberFormat="1" applyFont="1" applyFill="1" applyBorder="1" applyAlignment="1">
      <alignment vertical="center"/>
    </xf>
    <xf numFmtId="4" fontId="61" fillId="26" borderId="13" xfId="0" applyNumberFormat="1" applyFont="1" applyFill="1" applyBorder="1" applyAlignment="1">
      <alignment vertical="center"/>
    </xf>
    <xf numFmtId="4" fontId="57" fillId="0" borderId="50" xfId="42" applyNumberFormat="1" applyFont="1" applyFill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horizontal="center" vertical="center"/>
    </xf>
    <xf numFmtId="185" fontId="57" fillId="0" borderId="17" xfId="42" applyNumberFormat="1" applyFont="1" applyBorder="1" applyAlignment="1">
      <alignment horizontal="center" vertical="center"/>
    </xf>
    <xf numFmtId="43" fontId="7" fillId="0" borderId="0" xfId="42" applyNumberFormat="1" applyFont="1" applyFill="1" applyAlignment="1">
      <alignment horizontal="center"/>
    </xf>
    <xf numFmtId="49" fontId="1" fillId="0" borderId="0" xfId="0" applyFill="1" applyAlignment="1">
      <alignment horizontal="center" vertical="center" wrapText="1"/>
    </xf>
    <xf numFmtId="49" fontId="4" fillId="0" borderId="0" xfId="0" applyFont="1" applyFill="1" applyAlignment="1">
      <alignment horizontal="left" vertical="center" wrapText="1"/>
    </xf>
    <xf numFmtId="49" fontId="4" fillId="0" borderId="0" xfId="0" applyFill="1" applyAlignment="1">
      <alignment horizontal="left" vertical="center" wrapText="1"/>
    </xf>
    <xf numFmtId="4" fontId="0" fillId="24" borderId="58" xfId="0" applyNumberFormat="1" applyFont="1" applyBorder="1" applyAlignment="1">
      <alignment horizontal="center" vertical="center" wrapText="1" shrinkToFit="1"/>
    </xf>
    <xf numFmtId="0" fontId="0" fillId="24" borderId="10" xfId="0" applyFont="1" applyAlignment="1">
      <alignment horizontal="center" vertical="center" wrapText="1" shrinkToFit="1"/>
    </xf>
    <xf numFmtId="49" fontId="15" fillId="0" borderId="57" xfId="0" applyFill="1" applyBorder="1" applyAlignment="1">
      <alignment horizontal="center" vertical="center" wrapText="1"/>
    </xf>
    <xf numFmtId="4" fontId="0" fillId="24" borderId="10" xfId="0" applyNumberFormat="1" applyFont="1" applyAlignment="1">
      <alignment horizontal="center" vertical="center" wrapText="1" shrinkToFit="1"/>
    </xf>
    <xf numFmtId="49" fontId="72" fillId="0" borderId="10" xfId="0" applyFont="1" applyFill="1" applyAlignment="1">
      <alignment horizontal="center" vertical="center" wrapText="1"/>
    </xf>
    <xf numFmtId="49" fontId="71" fillId="0" borderId="10" xfId="0" applyFont="1" applyFill="1" applyAlignment="1">
      <alignment horizontal="center" vertical="center" wrapText="1"/>
    </xf>
    <xf numFmtId="49" fontId="6" fillId="25" borderId="10" xfId="0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73" fillId="0" borderId="11" xfId="0" applyFont="1" applyFill="1" applyAlignment="1">
      <alignment horizontal="center" vertical="center" wrapText="1"/>
    </xf>
    <xf numFmtId="49" fontId="73" fillId="0" borderId="10" xfId="0" applyFont="1" applyFill="1" applyAlignment="1">
      <alignment horizontal="center" vertical="center" wrapText="1"/>
    </xf>
    <xf numFmtId="0" fontId="14" fillId="0" borderId="0" xfId="64" applyFont="1" applyFill="1" applyAlignment="1">
      <alignment horizontal="center" vertical="center" wrapText="1"/>
      <protection/>
    </xf>
    <xf numFmtId="0" fontId="7" fillId="0" borderId="59" xfId="0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" fontId="71" fillId="0" borderId="10" xfId="0" applyNumberFormat="1" applyFont="1" applyFill="1" applyAlignment="1">
      <alignment horizontal="center" vertical="center" wrapText="1"/>
    </xf>
    <xf numFmtId="49" fontId="71" fillId="0" borderId="10" xfId="0" applyFont="1" applyFill="1" applyAlignment="1">
      <alignment horizontal="left" vertical="center" wrapText="1"/>
    </xf>
    <xf numFmtId="49" fontId="72" fillId="0" borderId="10" xfId="0" applyFont="1" applyFill="1" applyAlignment="1">
      <alignment horizontal="right" vertical="center" wrapText="1"/>
    </xf>
    <xf numFmtId="4" fontId="72" fillId="0" borderId="10" xfId="0" applyNumberFormat="1" applyFont="1" applyFill="1" applyAlignment="1">
      <alignment horizontal="right" vertical="center" wrapText="1"/>
    </xf>
    <xf numFmtId="4" fontId="72" fillId="0" borderId="10" xfId="0" applyNumberFormat="1" applyFont="1" applyFill="1" applyAlignment="1">
      <alignment horizontal="right" vertical="center" wrapText="1"/>
    </xf>
    <xf numFmtId="49" fontId="61" fillId="0" borderId="11" xfId="0" applyFont="1" applyFill="1" applyAlignment="1">
      <alignment horizontal="center" vertical="center" wrapText="1"/>
    </xf>
    <xf numFmtId="49" fontId="61" fillId="0" borderId="10" xfId="0" applyFont="1" applyFill="1" applyAlignment="1">
      <alignment horizontal="center" vertical="center" wrapText="1"/>
    </xf>
    <xf numFmtId="49" fontId="7" fillId="0" borderId="10" xfId="0" applyFont="1" applyFill="1" applyAlignment="1">
      <alignment horizontal="left" vertical="center" wrapText="1"/>
    </xf>
    <xf numFmtId="49" fontId="73" fillId="0" borderId="10" xfId="0" applyFont="1" applyFill="1" applyAlignment="1">
      <alignment horizontal="right" vertical="center" wrapText="1"/>
    </xf>
    <xf numFmtId="4" fontId="73" fillId="0" borderId="10" xfId="0" applyNumberFormat="1" applyFont="1" applyFill="1" applyAlignment="1">
      <alignment horizontal="right" vertical="center" wrapText="1"/>
    </xf>
    <xf numFmtId="49" fontId="36" fillId="0" borderId="10" xfId="0" applyFont="1" applyFill="1" applyAlignment="1">
      <alignment horizontal="right" vertical="center" wrapText="1"/>
    </xf>
    <xf numFmtId="49" fontId="7" fillId="0" borderId="0" xfId="0" applyFont="1" applyFill="1" applyAlignment="1">
      <alignment horizontal="center" vertical="center" wrapText="1"/>
    </xf>
    <xf numFmtId="49" fontId="0" fillId="0" borderId="0" xfId="0" applyFill="1" applyAlignment="1">
      <alignment horizontal="center" vertical="center" wrapText="1"/>
    </xf>
    <xf numFmtId="49" fontId="37" fillId="0" borderId="12" xfId="0" applyFont="1" applyFill="1" applyAlignment="1">
      <alignment horizontal="right" vertical="center" wrapText="1"/>
    </xf>
    <xf numFmtId="4" fontId="37" fillId="0" borderId="12" xfId="0" applyNumberFormat="1" applyFont="1" applyFill="1" applyAlignment="1">
      <alignment horizontal="right" vertical="center" wrapText="1"/>
    </xf>
    <xf numFmtId="49" fontId="72" fillId="0" borderId="58" xfId="0" applyFont="1" applyFill="1" applyBorder="1" applyAlignment="1">
      <alignment horizontal="center" vertical="center" wrapText="1"/>
    </xf>
    <xf numFmtId="49" fontId="61" fillId="0" borderId="58" xfId="0" applyFont="1" applyFill="1" applyBorder="1" applyAlignment="1">
      <alignment horizontal="center" vertical="center" wrapText="1"/>
    </xf>
    <xf numFmtId="49" fontId="73" fillId="0" borderId="58" xfId="0" applyFont="1" applyFill="1" applyBorder="1" applyAlignment="1">
      <alignment horizontal="center" vertical="center" wrapText="1"/>
    </xf>
    <xf numFmtId="49" fontId="15" fillId="0" borderId="10" xfId="0" applyFill="1" applyAlignment="1">
      <alignment horizontal="right" vertical="center" wrapText="1"/>
    </xf>
    <xf numFmtId="49" fontId="16" fillId="0" borderId="10" xfId="0" applyFill="1" applyAlignment="1">
      <alignment horizontal="right" vertical="center" wrapText="1"/>
    </xf>
    <xf numFmtId="49" fontId="5" fillId="0" borderId="60" xfId="0" applyFill="1" applyBorder="1" applyAlignment="1">
      <alignment horizontal="right" vertical="center" wrapText="1"/>
    </xf>
    <xf numFmtId="49" fontId="5" fillId="0" borderId="12" xfId="0" applyFill="1" applyAlignment="1">
      <alignment horizontal="right" vertical="center" wrapText="1"/>
    </xf>
    <xf numFmtId="49" fontId="4" fillId="0" borderId="0" xfId="0" applyFill="1" applyBorder="1" applyAlignment="1">
      <alignment horizontal="right" vertical="center" wrapText="1"/>
    </xf>
    <xf numFmtId="49" fontId="5" fillId="0" borderId="0" xfId="0" applyFill="1" applyBorder="1" applyAlignment="1">
      <alignment horizontal="right" vertical="center" wrapText="1"/>
    </xf>
    <xf numFmtId="49" fontId="15" fillId="0" borderId="57" xfId="0" applyFill="1" applyBorder="1" applyAlignment="1">
      <alignment horizontal="left" vertical="center" wrapText="1"/>
    </xf>
    <xf numFmtId="49" fontId="15" fillId="0" borderId="57" xfId="0" applyFill="1" applyBorder="1" applyAlignment="1">
      <alignment horizontal="right" vertical="center" wrapText="1"/>
    </xf>
    <xf numFmtId="4" fontId="15" fillId="0" borderId="10" xfId="0" applyNumberFormat="1" applyFont="1" applyFill="1" applyAlignment="1">
      <alignment horizontal="right" vertical="center" wrapText="1"/>
    </xf>
    <xf numFmtId="49" fontId="5" fillId="0" borderId="61" xfId="0" applyFill="1" applyBorder="1" applyAlignment="1">
      <alignment horizontal="right" vertical="center" wrapText="1"/>
    </xf>
    <xf numFmtId="4" fontId="5" fillId="0" borderId="61" xfId="0" applyNumberFormat="1" applyFill="1" applyBorder="1" applyAlignment="1">
      <alignment horizontal="right" vertical="center" wrapText="1"/>
    </xf>
    <xf numFmtId="4" fontId="5" fillId="0" borderId="62" xfId="0" applyNumberFormat="1" applyFill="1" applyBorder="1" applyAlignment="1">
      <alignment horizontal="right" vertical="center" wrapText="1"/>
    </xf>
    <xf numFmtId="4" fontId="5" fillId="0" borderId="0" xfId="0" applyNumberFormat="1" applyFill="1" applyBorder="1" applyAlignment="1">
      <alignment horizontal="right" vertical="center" wrapText="1"/>
    </xf>
    <xf numFmtId="0" fontId="0" fillId="24" borderId="10" xfId="0" applyNumberFormat="1" applyFont="1" applyAlignment="1">
      <alignment horizontal="center" vertical="center" wrapText="1" shrinkToFit="1"/>
    </xf>
    <xf numFmtId="49" fontId="73" fillId="0" borderId="11" xfId="0" applyFont="1" applyFill="1" applyAlignment="1">
      <alignment horizontal="center" vertical="center" wrapText="1"/>
    </xf>
    <xf numFmtId="49" fontId="73" fillId="0" borderId="10" xfId="0" applyFont="1" applyFill="1" applyAlignment="1">
      <alignment horizontal="center" vertical="center" wrapText="1"/>
    </xf>
    <xf numFmtId="49" fontId="72" fillId="0" borderId="10" xfId="0" applyFont="1" applyFill="1" applyAlignment="1">
      <alignment horizontal="center" vertical="center" wrapText="1"/>
    </xf>
    <xf numFmtId="49" fontId="71" fillId="0" borderId="10" xfId="0" applyFont="1" applyFill="1" applyAlignment="1">
      <alignment horizontal="center" vertical="center" wrapText="1"/>
    </xf>
    <xf numFmtId="0" fontId="10" fillId="24" borderId="10" xfId="0" applyFont="1" applyAlignment="1">
      <alignment horizontal="center" vertical="center" wrapText="1" shrinkToFit="1"/>
    </xf>
    <xf numFmtId="0" fontId="35" fillId="0" borderId="0" xfId="0" applyFont="1" applyBorder="1" applyAlignment="1">
      <alignment/>
    </xf>
    <xf numFmtId="4" fontId="12" fillId="26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right"/>
    </xf>
    <xf numFmtId="4" fontId="12" fillId="0" borderId="13" xfId="0" applyNumberFormat="1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5" fillId="24" borderId="10" xfId="0" applyNumberForma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24" borderId="10" xfId="0" applyFont="1" applyAlignment="1">
      <alignment horizontal="center" vertical="center" wrapText="1"/>
    </xf>
    <xf numFmtId="49" fontId="11" fillId="24" borderId="10" xfId="0" applyFont="1" applyAlignment="1">
      <alignment horizontal="center" vertical="center" wrapText="1"/>
    </xf>
    <xf numFmtId="49" fontId="10" fillId="24" borderId="10" xfId="0" applyFont="1" applyAlignment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9" fontId="0" fillId="24" borderId="10" xfId="0" applyAlignment="1">
      <alignment horizontal="right" vertical="center" wrapText="1"/>
    </xf>
    <xf numFmtId="49" fontId="0" fillId="24" borderId="63" xfId="0" applyBorder="1" applyAlignment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10" fillId="25" borderId="10" xfId="0" applyAlignment="1">
      <alignment horizontal="right" vertical="center" wrapText="1"/>
    </xf>
    <xf numFmtId="49" fontId="0" fillId="25" borderId="10" xfId="0" applyAlignment="1">
      <alignment horizontal="right" vertical="center" wrapText="1"/>
    </xf>
    <xf numFmtId="0" fontId="0" fillId="25" borderId="10" xfId="0" applyFont="1" applyAlignment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0" fillId="24" borderId="64" xfId="0" applyNumberFormat="1" applyFont="1" applyBorder="1" applyAlignment="1">
      <alignment horizontal="center" vertical="center" wrapText="1" shrinkToFit="1"/>
    </xf>
    <xf numFmtId="0" fontId="0" fillId="24" borderId="58" xfId="0" applyNumberFormat="1" applyFont="1" applyBorder="1" applyAlignment="1">
      <alignment horizontal="center" vertical="center" wrapText="1" shrinkToFit="1"/>
    </xf>
    <xf numFmtId="49" fontId="61" fillId="0" borderId="65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74" fillId="0" borderId="10" xfId="0" applyFont="1" applyFill="1" applyAlignment="1">
      <alignment horizontal="right" vertical="center" wrapText="1"/>
    </xf>
    <xf numFmtId="43" fontId="12" fillId="0" borderId="0" xfId="42" applyNumberFormat="1" applyFont="1" applyFill="1" applyAlignment="1">
      <alignment horizontal="right"/>
    </xf>
    <xf numFmtId="0" fontId="13" fillId="0" borderId="0" xfId="64" applyFont="1" applyFill="1" applyAlignment="1">
      <alignment horizontal="center" vertical="center" wrapText="1"/>
      <protection/>
    </xf>
    <xf numFmtId="0" fontId="0" fillId="24" borderId="66" xfId="0" applyNumberFormat="1" applyFont="1" applyBorder="1" applyAlignment="1">
      <alignment horizontal="center" vertical="center" wrapText="1" shrinkToFit="1"/>
    </xf>
    <xf numFmtId="0" fontId="0" fillId="24" borderId="64" xfId="0" applyNumberFormat="1" applyFont="1" applyBorder="1" applyAlignment="1">
      <alignment horizontal="center" vertical="center" wrapText="1" shrinkToFit="1"/>
    </xf>
    <xf numFmtId="4" fontId="10" fillId="24" borderId="58" xfId="0" applyNumberFormat="1" applyFont="1" applyBorder="1" applyAlignment="1">
      <alignment horizontal="right" vertical="center" wrapText="1" shrinkToFit="1"/>
    </xf>
    <xf numFmtId="4" fontId="10" fillId="24" borderId="64" xfId="0" applyNumberFormat="1" applyFont="1" applyBorder="1" applyAlignment="1">
      <alignment horizontal="right" vertical="center" wrapText="1" shrinkToFit="1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4" fontId="0" fillId="25" borderId="58" xfId="0" applyNumberFormat="1" applyFont="1" applyBorder="1" applyAlignment="1">
      <alignment horizontal="right" vertical="center" wrapText="1" shrinkToFit="1"/>
    </xf>
    <xf numFmtId="4" fontId="0" fillId="24" borderId="58" xfId="0" applyNumberFormat="1" applyFont="1" applyBorder="1" applyAlignment="1">
      <alignment horizontal="right" vertical="center" wrapText="1" shrinkToFit="1"/>
    </xf>
    <xf numFmtId="4" fontId="0" fillId="24" borderId="64" xfId="0" applyNumberFormat="1" applyFont="1" applyBorder="1" applyAlignment="1">
      <alignment horizontal="right" vertical="center" wrapText="1" shrinkToFit="1"/>
    </xf>
    <xf numFmtId="4" fontId="10" fillId="25" borderId="58" xfId="0" applyNumberFormat="1" applyFont="1" applyBorder="1" applyAlignment="1">
      <alignment horizontal="right" vertical="center" wrapText="1" shrinkToFit="1"/>
    </xf>
    <xf numFmtId="4" fontId="10" fillId="25" borderId="10" xfId="0" applyNumberFormat="1" applyFont="1" applyAlignment="1">
      <alignment horizontal="right" vertical="center" wrapText="1" shrinkToFit="1"/>
    </xf>
    <xf numFmtId="0" fontId="0" fillId="0" borderId="18" xfId="0" applyNumberFormat="1" applyFont="1" applyFill="1" applyBorder="1" applyAlignment="1" applyProtection="1">
      <alignment horizontal="left"/>
      <protection locked="0"/>
    </xf>
    <xf numFmtId="4" fontId="0" fillId="0" borderId="18" xfId="0" applyNumberFormat="1" applyFont="1" applyFill="1" applyBorder="1" applyAlignment="1" applyProtection="1">
      <alignment horizontal="left"/>
      <protection locked="0"/>
    </xf>
    <xf numFmtId="4" fontId="10" fillId="25" borderId="58" xfId="0" applyNumberFormat="1" applyFont="1" applyBorder="1" applyAlignment="1">
      <alignment horizontal="right" vertical="center" wrapText="1" shrinkToFit="1"/>
    </xf>
    <xf numFmtId="4" fontId="10" fillId="24" borderId="67" xfId="0" applyNumberFormat="1" applyFont="1" applyBorder="1" applyAlignment="1">
      <alignment horizontal="right" vertical="center" wrapText="1" shrinkToFit="1"/>
    </xf>
    <xf numFmtId="0" fontId="75" fillId="0" borderId="0" xfId="0" applyNumberFormat="1" applyFont="1" applyFill="1" applyBorder="1" applyAlignment="1" applyProtection="1">
      <alignment horizontal="left"/>
      <protection locked="0"/>
    </xf>
    <xf numFmtId="180" fontId="60" fillId="0" borderId="13" xfId="42" applyNumberFormat="1" applyFont="1" applyBorder="1" applyAlignment="1">
      <alignment horizontal="center" vertical="center"/>
    </xf>
    <xf numFmtId="0" fontId="75" fillId="24" borderId="10" xfId="0" applyNumberFormat="1" applyFont="1" applyAlignment="1">
      <alignment horizontal="center" vertical="center" wrapText="1" shrinkToFit="1"/>
    </xf>
    <xf numFmtId="49" fontId="0" fillId="25" borderId="10" xfId="0" applyNumberFormat="1" applyFont="1" applyAlignment="1">
      <alignment horizontal="center" vertical="center" wrapText="1" shrinkToFit="1"/>
    </xf>
    <xf numFmtId="0" fontId="75" fillId="25" borderId="10" xfId="0" applyFont="1" applyAlignment="1">
      <alignment horizontal="left" vertical="center" wrapText="1" shrinkToFit="1"/>
    </xf>
    <xf numFmtId="0" fontId="75" fillId="25" borderId="10" xfId="0" applyFont="1" applyAlignment="1">
      <alignment horizontal="left" vertical="center" wrapText="1" shrinkToFit="1"/>
    </xf>
    <xf numFmtId="0" fontId="10" fillId="24" borderId="10" xfId="0" applyFont="1" applyAlignment="1">
      <alignment horizontal="center" vertical="center" wrapText="1" shrinkToFit="1"/>
    </xf>
    <xf numFmtId="0" fontId="0" fillId="25" borderId="10" xfId="0" applyFont="1" applyAlignment="1">
      <alignment horizontal="center" vertical="center" wrapText="1" shrinkToFit="1"/>
    </xf>
    <xf numFmtId="0" fontId="10" fillId="25" borderId="10" xfId="0" applyFont="1" applyAlignment="1">
      <alignment horizontal="center" vertical="center" wrapText="1" shrinkToFit="1"/>
    </xf>
    <xf numFmtId="4" fontId="0" fillId="24" borderId="64" xfId="0" applyNumberFormat="1" applyFont="1" applyBorder="1" applyAlignment="1">
      <alignment horizontal="center" vertical="center" wrapText="1" shrinkToFit="1"/>
    </xf>
    <xf numFmtId="4" fontId="0" fillId="24" borderId="68" xfId="0" applyNumberFormat="1" applyFont="1" applyBorder="1" applyAlignment="1">
      <alignment horizontal="center" vertical="center" wrapText="1" shrinkToFit="1"/>
    </xf>
    <xf numFmtId="0" fontId="0" fillId="24" borderId="10" xfId="0" applyFont="1" applyAlignment="1">
      <alignment horizontal="center" vertical="center" wrapText="1" shrinkToFit="1"/>
    </xf>
    <xf numFmtId="0" fontId="75" fillId="24" borderId="10" xfId="0" applyFont="1" applyAlignment="1">
      <alignment horizontal="center" vertical="center" wrapText="1" shrinkToFit="1"/>
    </xf>
    <xf numFmtId="4" fontId="0" fillId="24" borderId="10" xfId="0" applyNumberFormat="1" applyFont="1" applyAlignment="1">
      <alignment horizontal="center" vertical="center" wrapText="1" shrinkToFit="1"/>
    </xf>
    <xf numFmtId="49" fontId="10" fillId="24" borderId="10" xfId="0" applyNumberFormat="1" applyFont="1" applyAlignment="1">
      <alignment horizontal="center" vertical="center" wrapText="1" shrinkToFit="1"/>
    </xf>
    <xf numFmtId="0" fontId="76" fillId="24" borderId="10" xfId="0" applyFont="1" applyAlignment="1">
      <alignment horizontal="left" vertical="center" wrapText="1" shrinkToFit="1"/>
    </xf>
    <xf numFmtId="0" fontId="0" fillId="24" borderId="10" xfId="0" applyNumberFormat="1" applyFont="1" applyAlignment="1">
      <alignment horizontal="center" vertical="center" wrapText="1" shrinkToFit="1"/>
    </xf>
    <xf numFmtId="0" fontId="62" fillId="25" borderId="0" xfId="0" applyFont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24" borderId="58" xfId="0" applyNumberFormat="1" applyFont="1" applyBorder="1" applyAlignment="1">
      <alignment horizontal="center" vertical="center" wrapText="1" shrinkToFit="1"/>
    </xf>
    <xf numFmtId="0" fontId="10" fillId="25" borderId="69" xfId="0" applyFont="1" applyBorder="1" applyAlignment="1">
      <alignment horizontal="left" vertical="center" wrapText="1" shrinkToFit="1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62" fillId="25" borderId="0" xfId="0" applyFont="1" applyBorder="1" applyAlignment="1">
      <alignment horizontal="center" vertical="center" wrapText="1" shrinkToFit="1"/>
    </xf>
    <xf numFmtId="0" fontId="62" fillId="25" borderId="0" xfId="0" applyFont="1" applyBorder="1" applyAlignment="1">
      <alignment horizontal="center" vertical="center" wrapText="1" shrinkToFit="1"/>
    </xf>
    <xf numFmtId="49" fontId="5" fillId="24" borderId="10" xfId="0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25" borderId="0" xfId="0" applyFont="1" applyAlignment="1">
      <alignment horizontal="center" vertical="center" wrapText="1" shrinkToFit="1"/>
    </xf>
    <xf numFmtId="0" fontId="10" fillId="25" borderId="70" xfId="0" applyFont="1" applyBorder="1" applyAlignment="1">
      <alignment horizontal="left" vertical="center" wrapText="1" shrinkToFit="1"/>
    </xf>
    <xf numFmtId="49" fontId="0" fillId="24" borderId="58" xfId="0" applyFont="1" applyBorder="1" applyAlignment="1">
      <alignment horizontal="center" vertical="center" wrapText="1"/>
    </xf>
    <xf numFmtId="49" fontId="0" fillId="24" borderId="47" xfId="0" applyFont="1" applyBorder="1" applyAlignment="1">
      <alignment horizontal="center" vertical="center" wrapText="1"/>
    </xf>
    <xf numFmtId="49" fontId="0" fillId="24" borderId="10" xfId="0" applyAlignment="1">
      <alignment horizontal="left" vertical="center" wrapText="1"/>
    </xf>
    <xf numFmtId="49" fontId="0" fillId="24" borderId="58" xfId="0" applyFont="1" applyBorder="1" applyAlignment="1">
      <alignment horizontal="center" vertical="center" wrapText="1"/>
    </xf>
    <xf numFmtId="49" fontId="2" fillId="24" borderId="47" xfId="0" applyBorder="1" applyAlignment="1">
      <alignment horizontal="center" vertical="center" wrapText="1"/>
    </xf>
    <xf numFmtId="49" fontId="2" fillId="24" borderId="10" xfId="0" applyAlignment="1">
      <alignment horizontal="center" vertical="center" wrapText="1"/>
    </xf>
    <xf numFmtId="49" fontId="0" fillId="24" borderId="10" xfId="0" applyAlignment="1">
      <alignment horizontal="center" vertical="center" wrapText="1"/>
    </xf>
    <xf numFmtId="49" fontId="11" fillId="24" borderId="10" xfId="0" applyFont="1" applyAlignment="1">
      <alignment horizontal="center" vertical="center" wrapText="1"/>
    </xf>
    <xf numFmtId="49" fontId="10" fillId="24" borderId="10" xfId="0" applyFont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6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0" xfId="0" applyAlignment="1">
      <alignment horizontal="center" vertical="center" wrapText="1"/>
    </xf>
    <xf numFmtId="49" fontId="10" fillId="25" borderId="10" xfId="0" applyAlignment="1">
      <alignment horizontal="center" vertical="center" wrapText="1"/>
    </xf>
    <xf numFmtId="49" fontId="10" fillId="25" borderId="10" xfId="0" applyAlignment="1">
      <alignment horizontal="left" vertical="center" wrapText="1"/>
    </xf>
    <xf numFmtId="49" fontId="6" fillId="25" borderId="10" xfId="0" applyAlignment="1">
      <alignment horizontal="center" vertical="center" wrapText="1"/>
    </xf>
    <xf numFmtId="49" fontId="2" fillId="25" borderId="10" xfId="0" applyAlignment="1">
      <alignment horizontal="center" vertical="center" wrapText="1"/>
    </xf>
    <xf numFmtId="49" fontId="0" fillId="25" borderId="10" xfId="0" applyAlignment="1">
      <alignment horizontal="left" vertical="center" wrapText="1"/>
    </xf>
    <xf numFmtId="49" fontId="6" fillId="25" borderId="71" xfId="0" applyAlignment="1">
      <alignment horizontal="right" vertical="center" wrapText="1"/>
    </xf>
    <xf numFmtId="49" fontId="6" fillId="25" borderId="12" xfId="0" applyAlignment="1">
      <alignment horizontal="right" vertical="center" wrapText="1"/>
    </xf>
    <xf numFmtId="0" fontId="0" fillId="24" borderId="10" xfId="0" applyNumberFormat="1" applyAlignment="1">
      <alignment horizontal="left" vertical="center" wrapText="1"/>
    </xf>
    <xf numFmtId="49" fontId="0" fillId="24" borderId="58" xfId="0" applyBorder="1" applyAlignment="1">
      <alignment horizontal="center" vertical="center" wrapText="1"/>
    </xf>
    <xf numFmtId="49" fontId="0" fillId="24" borderId="47" xfId="0" applyBorder="1" applyAlignment="1">
      <alignment horizontal="center" vertical="center" wrapText="1"/>
    </xf>
    <xf numFmtId="49" fontId="4" fillId="25" borderId="0" xfId="0" applyAlignment="1">
      <alignment horizontal="center" vertical="center" wrapText="1"/>
    </xf>
    <xf numFmtId="49" fontId="0" fillId="24" borderId="1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ill="1" applyBorder="1" applyAlignment="1" applyProtection="1">
      <alignment horizontal="center" vertical="center"/>
      <protection locked="0"/>
    </xf>
    <xf numFmtId="49" fontId="4" fillId="0" borderId="59" xfId="0" applyFill="1" applyBorder="1" applyAlignment="1">
      <alignment horizontal="right" vertical="center" wrapText="1"/>
    </xf>
    <xf numFmtId="49" fontId="6" fillId="0" borderId="10" xfId="0" applyFill="1" applyAlignment="1">
      <alignment horizontal="right" vertical="center" wrapText="1"/>
    </xf>
    <xf numFmtId="49" fontId="10" fillId="0" borderId="10" xfId="0" applyFont="1" applyFill="1" applyAlignment="1">
      <alignment horizontal="center" vertical="center" wrapText="1"/>
    </xf>
    <xf numFmtId="49" fontId="15" fillId="0" borderId="57" xfId="0" applyFill="1" applyBorder="1" applyAlignment="1">
      <alignment horizontal="center" vertical="center" wrapText="1"/>
    </xf>
    <xf numFmtId="0" fontId="13" fillId="0" borderId="0" xfId="62" applyFont="1" applyFill="1" applyAlignment="1">
      <alignment horizontal="center" vertical="center" wrapText="1"/>
      <protection/>
    </xf>
    <xf numFmtId="49" fontId="11" fillId="0" borderId="0" xfId="62" applyFont="1" applyFill="1" applyBorder="1" applyAlignment="1">
      <alignment horizontal="left" vertical="center" wrapText="1"/>
      <protection locked="0"/>
    </xf>
    <xf numFmtId="49" fontId="11" fillId="0" borderId="0" xfId="62" applyFont="1" applyFill="1" applyBorder="1" applyAlignment="1">
      <alignment horizontal="left" vertical="center" wrapText="1"/>
      <protection locked="0"/>
    </xf>
    <xf numFmtId="49" fontId="15" fillId="0" borderId="10" xfId="0" applyFill="1" applyAlignment="1">
      <alignment horizontal="center" vertical="center" wrapText="1"/>
    </xf>
    <xf numFmtId="49" fontId="16" fillId="0" borderId="10" xfId="0" applyFill="1" applyAlignment="1">
      <alignment horizontal="center" vertical="center" wrapText="1"/>
    </xf>
    <xf numFmtId="49" fontId="16" fillId="0" borderId="11" xfId="0" applyFill="1" applyAlignment="1">
      <alignment horizontal="center" vertical="center" wrapText="1"/>
    </xf>
    <xf numFmtId="49" fontId="2" fillId="0" borderId="65" xfId="0" applyFill="1" applyAlignment="1">
      <alignment horizontal="center" vertical="center" wrapText="1"/>
    </xf>
    <xf numFmtId="4" fontId="12" fillId="0" borderId="0" xfId="42" applyNumberFormat="1" applyFont="1" applyFill="1" applyAlignment="1">
      <alignment horizontal="center"/>
    </xf>
    <xf numFmtId="0" fontId="13" fillId="0" borderId="0" xfId="63" applyFont="1" applyFill="1" applyAlignment="1">
      <alignment horizontal="center" vertical="center" wrapText="1"/>
      <protection/>
    </xf>
    <xf numFmtId="49" fontId="1" fillId="0" borderId="0" xfId="0" applyFill="1" applyAlignment="1">
      <alignment horizontal="center" vertical="center" wrapText="1"/>
    </xf>
    <xf numFmtId="49" fontId="11" fillId="0" borderId="0" xfId="0" applyFont="1" applyFill="1" applyAlignment="1">
      <alignment horizontal="left" vertical="center" wrapText="1"/>
    </xf>
    <xf numFmtId="49" fontId="1" fillId="0" borderId="0" xfId="0" applyFill="1" applyBorder="1" applyAlignment="1">
      <alignment horizontal="center" vertical="center" wrapText="1"/>
    </xf>
    <xf numFmtId="49" fontId="11" fillId="0" borderId="0" xfId="0" applyFont="1" applyFill="1" applyBorder="1" applyAlignment="1">
      <alignment horizontal="left" vertical="center" wrapText="1"/>
    </xf>
    <xf numFmtId="49" fontId="2" fillId="0" borderId="72" xfId="0" applyFill="1" applyBorder="1" applyAlignment="1">
      <alignment horizontal="center" vertical="center" wrapText="1"/>
    </xf>
    <xf numFmtId="49" fontId="4" fillId="0" borderId="73" xfId="0" applyFill="1" applyBorder="1" applyAlignment="1">
      <alignment horizontal="right" vertical="center" wrapText="1"/>
    </xf>
    <xf numFmtId="49" fontId="4" fillId="0" borderId="74" xfId="0" applyFill="1" applyBorder="1" applyAlignment="1">
      <alignment horizontal="right" vertical="center" wrapText="1"/>
    </xf>
    <xf numFmtId="0" fontId="36" fillId="20" borderId="17" xfId="0" applyFont="1" applyFill="1" applyBorder="1" applyAlignment="1">
      <alignment horizontal="center" vertical="center"/>
    </xf>
    <xf numFmtId="0" fontId="36" fillId="20" borderId="21" xfId="0" applyFont="1" applyFill="1" applyBorder="1" applyAlignment="1">
      <alignment horizontal="center" vertical="center"/>
    </xf>
    <xf numFmtId="49" fontId="36" fillId="20" borderId="17" xfId="0" applyNumberFormat="1" applyFont="1" applyFill="1" applyBorder="1" applyAlignment="1">
      <alignment horizontal="center" vertical="center" wrapText="1"/>
    </xf>
    <xf numFmtId="49" fontId="36" fillId="20" borderId="21" xfId="0" applyNumberFormat="1" applyFont="1" applyFill="1" applyBorder="1" applyAlignment="1">
      <alignment horizontal="center" vertical="center" wrapText="1"/>
    </xf>
    <xf numFmtId="0" fontId="36" fillId="20" borderId="75" xfId="0" applyFont="1" applyFill="1" applyBorder="1" applyAlignment="1">
      <alignment horizontal="center" vertical="center" wrapText="1"/>
    </xf>
    <xf numFmtId="0" fontId="36" fillId="20" borderId="2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" fillId="20" borderId="79" xfId="69" applyFont="1" applyFill="1" applyBorder="1" applyAlignment="1">
      <alignment horizontal="center" vertical="center" wrapText="1"/>
      <protection/>
    </xf>
    <xf numFmtId="0" fontId="4" fillId="20" borderId="80" xfId="69" applyFont="1" applyFill="1" applyBorder="1" applyAlignment="1">
      <alignment horizontal="center" vertical="center" wrapText="1"/>
      <protection/>
    </xf>
    <xf numFmtId="0" fontId="4" fillId="20" borderId="39" xfId="69" applyFont="1" applyFill="1" applyBorder="1" applyAlignment="1">
      <alignment horizontal="center" vertical="center" wrapText="1"/>
      <protection/>
    </xf>
    <xf numFmtId="0" fontId="11" fillId="0" borderId="0" xfId="69" applyFont="1" applyBorder="1" applyAlignment="1">
      <alignment horizontal="center" wrapText="1"/>
      <protection/>
    </xf>
    <xf numFmtId="0" fontId="4" fillId="0" borderId="81" xfId="69" applyFont="1" applyBorder="1" applyAlignment="1">
      <alignment horizontal="center"/>
      <protection/>
    </xf>
    <xf numFmtId="0" fontId="4" fillId="0" borderId="82" xfId="69" applyFont="1" applyBorder="1" applyAlignment="1">
      <alignment horizontal="center"/>
      <protection/>
    </xf>
    <xf numFmtId="0" fontId="4" fillId="0" borderId="83" xfId="69" applyFont="1" applyBorder="1" applyAlignment="1">
      <alignment horizontal="center"/>
      <protection/>
    </xf>
    <xf numFmtId="0" fontId="17" fillId="0" borderId="0" xfId="69" applyFont="1" applyAlignment="1">
      <alignment horizontal="center"/>
      <protection/>
    </xf>
    <xf numFmtId="0" fontId="17" fillId="0" borderId="0" xfId="69" applyAlignment="1">
      <alignment horizontal="center"/>
      <protection/>
    </xf>
    <xf numFmtId="0" fontId="4" fillId="20" borderId="79" xfId="69" applyFont="1" applyFill="1" applyBorder="1" applyAlignment="1">
      <alignment horizontal="center" vertical="center"/>
      <protection/>
    </xf>
    <xf numFmtId="0" fontId="4" fillId="20" borderId="80" xfId="69" applyFont="1" applyFill="1" applyBorder="1" applyAlignment="1">
      <alignment horizontal="center" vertical="center"/>
      <protection/>
    </xf>
    <xf numFmtId="0" fontId="4" fillId="20" borderId="39" xfId="69" applyFont="1" applyFill="1" applyBorder="1" applyAlignment="1">
      <alignment horizontal="center" vertical="center"/>
      <protection/>
    </xf>
    <xf numFmtId="0" fontId="4" fillId="20" borderId="84" xfId="69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49" fontId="35" fillId="0" borderId="0" xfId="0" applyNumberFormat="1" applyFont="1" applyAlignment="1">
      <alignment horizontal="center" vertical="top" wrapText="1"/>
    </xf>
    <xf numFmtId="0" fontId="40" fillId="20" borderId="13" xfId="0" applyFont="1" applyFill="1" applyBorder="1" applyAlignment="1">
      <alignment horizontal="center" vertical="center" wrapText="1"/>
    </xf>
    <xf numFmtId="0" fontId="40" fillId="20" borderId="14" xfId="0" applyFont="1" applyFill="1" applyBorder="1" applyAlignment="1">
      <alignment horizontal="center" vertical="center"/>
    </xf>
    <xf numFmtId="0" fontId="40" fillId="20" borderId="15" xfId="0" applyFont="1" applyFill="1" applyBorder="1" applyAlignment="1">
      <alignment horizontal="center" vertical="center"/>
    </xf>
    <xf numFmtId="0" fontId="40" fillId="2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Alignment="1">
      <alignment horizontal="center" vertical="center" wrapText="1"/>
    </xf>
    <xf numFmtId="0" fontId="40" fillId="20" borderId="13" xfId="0" applyFont="1" applyFill="1" applyBorder="1" applyAlignment="1">
      <alignment horizontal="center" vertical="center"/>
    </xf>
    <xf numFmtId="0" fontId="40" fillId="20" borderId="14" xfId="0" applyFont="1" applyFill="1" applyBorder="1" applyAlignment="1">
      <alignment horizontal="center" vertical="center" wrapText="1"/>
    </xf>
    <xf numFmtId="0" fontId="40" fillId="20" borderId="15" xfId="0" applyFont="1" applyFill="1" applyBorder="1" applyAlignment="1">
      <alignment horizontal="center" vertical="center" wrapText="1"/>
    </xf>
    <xf numFmtId="0" fontId="40" fillId="20" borderId="16" xfId="0" applyFont="1" applyFill="1" applyBorder="1" applyAlignment="1">
      <alignment horizontal="center" vertical="center" wrapText="1"/>
    </xf>
    <xf numFmtId="0" fontId="40" fillId="20" borderId="17" xfId="0" applyFont="1" applyFill="1" applyBorder="1" applyAlignment="1">
      <alignment horizontal="center" vertical="center" wrapText="1"/>
    </xf>
    <xf numFmtId="0" fontId="40" fillId="20" borderId="2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8" fillId="0" borderId="85" xfId="55" applyFont="1" applyFill="1" applyBorder="1" applyAlignment="1">
      <alignment horizontal="center" vertical="center" wrapText="1"/>
      <protection/>
    </xf>
    <xf numFmtId="0" fontId="48" fillId="0" borderId="38" xfId="55" applyFont="1" applyFill="1" applyBorder="1" applyAlignment="1">
      <alignment horizontal="center" vertical="center" wrapText="1"/>
      <protection/>
    </xf>
    <xf numFmtId="0" fontId="48" fillId="0" borderId="86" xfId="55" applyFont="1" applyFill="1" applyBorder="1" applyAlignment="1">
      <alignment horizontal="center" vertical="center"/>
      <protection/>
    </xf>
    <xf numFmtId="0" fontId="48" fillId="0" borderId="87" xfId="55" applyFont="1" applyFill="1" applyBorder="1" applyAlignment="1">
      <alignment horizontal="center" vertical="center"/>
      <protection/>
    </xf>
    <xf numFmtId="0" fontId="48" fillId="0" borderId="85" xfId="55" applyFont="1" applyFill="1" applyBorder="1" applyAlignment="1">
      <alignment horizontal="center" vertical="center"/>
      <protection/>
    </xf>
    <xf numFmtId="0" fontId="48" fillId="0" borderId="38" xfId="55" applyFont="1" applyFill="1" applyBorder="1" applyAlignment="1">
      <alignment horizontal="center" vertical="center"/>
      <protection/>
    </xf>
    <xf numFmtId="0" fontId="46" fillId="0" borderId="0" xfId="55" applyNumberFormat="1" applyFont="1" applyBorder="1" applyAlignment="1">
      <alignment horizontal="left" vertical="center" wrapText="1"/>
      <protection/>
    </xf>
    <xf numFmtId="0" fontId="52" fillId="0" borderId="0" xfId="65" applyFont="1" applyAlignment="1">
      <alignment horizontal="center" vertical="center" wrapText="1"/>
      <protection/>
    </xf>
    <xf numFmtId="0" fontId="55" fillId="0" borderId="88" xfId="66" applyFont="1" applyFill="1" applyBorder="1" applyAlignment="1">
      <alignment horizontal="center" vertical="center" wrapText="1"/>
      <protection/>
    </xf>
    <xf numFmtId="0" fontId="55" fillId="0" borderId="21" xfId="66" applyFont="1" applyFill="1" applyBorder="1" applyAlignment="1">
      <alignment horizontal="center" vertical="center" wrapText="1"/>
      <protection/>
    </xf>
    <xf numFmtId="0" fontId="55" fillId="0" borderId="17" xfId="66" applyFont="1" applyFill="1" applyBorder="1" applyAlignment="1">
      <alignment horizontal="center" vertical="center" wrapText="1"/>
      <protection/>
    </xf>
    <xf numFmtId="0" fontId="53" fillId="0" borderId="0" xfId="66" applyFont="1" applyAlignment="1">
      <alignment horizontal="center" vertical="center" wrapText="1"/>
      <protection/>
    </xf>
    <xf numFmtId="0" fontId="48" fillId="0" borderId="13" xfId="55" applyFont="1" applyFill="1" applyBorder="1" applyAlignment="1">
      <alignment horizontal="center" vertical="center"/>
      <protection/>
    </xf>
    <xf numFmtId="0" fontId="58" fillId="0" borderId="0" xfId="67" applyFont="1" applyBorder="1" applyAlignment="1">
      <alignment horizontal="center" vertical="center" wrapText="1"/>
      <protection/>
    </xf>
    <xf numFmtId="43" fontId="57" fillId="0" borderId="35" xfId="42" applyFont="1" applyBorder="1" applyAlignment="1">
      <alignment vertical="center"/>
    </xf>
    <xf numFmtId="43" fontId="57" fillId="0" borderId="30" xfId="42" applyFont="1" applyBorder="1" applyAlignment="1">
      <alignment vertical="center"/>
    </xf>
    <xf numFmtId="43" fontId="57" fillId="0" borderId="89" xfId="42" applyFont="1" applyBorder="1" applyAlignment="1">
      <alignment vertical="center"/>
    </xf>
    <xf numFmtId="0" fontId="57" fillId="0" borderId="17" xfId="67" applyFont="1" applyBorder="1" applyAlignment="1">
      <alignment horizontal="center" vertical="center"/>
      <protection/>
    </xf>
    <xf numFmtId="0" fontId="57" fillId="0" borderId="18" xfId="67" applyFont="1" applyBorder="1" applyAlignment="1">
      <alignment horizontal="center" vertical="center"/>
      <protection/>
    </xf>
    <xf numFmtId="0" fontId="57" fillId="0" borderId="21" xfId="67" applyFont="1" applyBorder="1" applyAlignment="1">
      <alignment horizontal="center" vertical="center"/>
      <protection/>
    </xf>
    <xf numFmtId="0" fontId="57" fillId="0" borderId="17" xfId="67" applyFont="1" applyBorder="1" applyAlignment="1">
      <alignment vertical="center" wrapText="1"/>
      <protection/>
    </xf>
    <xf numFmtId="0" fontId="57" fillId="0" borderId="18" xfId="67" applyFont="1" applyBorder="1" applyAlignment="1">
      <alignment vertical="center" wrapText="1"/>
      <protection/>
    </xf>
    <xf numFmtId="0" fontId="57" fillId="0" borderId="21" xfId="67" applyFont="1" applyBorder="1" applyAlignment="1">
      <alignment vertical="center" wrapText="1"/>
      <protection/>
    </xf>
    <xf numFmtId="180" fontId="57" fillId="20" borderId="17" xfId="67" applyNumberFormat="1" applyFont="1" applyFill="1" applyBorder="1" applyAlignment="1">
      <alignment horizontal="center" vertical="center" wrapText="1"/>
      <protection/>
    </xf>
    <xf numFmtId="180" fontId="57" fillId="20" borderId="21" xfId="67" applyNumberFormat="1" applyFont="1" applyFill="1" applyBorder="1" applyAlignment="1">
      <alignment horizontal="center" vertical="center" wrapText="1"/>
      <protection/>
    </xf>
    <xf numFmtId="0" fontId="57" fillId="20" borderId="17" xfId="67" applyFont="1" applyFill="1" applyBorder="1" applyAlignment="1">
      <alignment horizontal="center" vertical="center" wrapText="1"/>
      <protection/>
    </xf>
    <xf numFmtId="0" fontId="57" fillId="20" borderId="21" xfId="67" applyFont="1" applyFill="1" applyBorder="1" applyAlignment="1">
      <alignment horizontal="center" vertical="center" wrapText="1"/>
      <protection/>
    </xf>
    <xf numFmtId="49" fontId="57" fillId="0" borderId="17" xfId="67" applyNumberFormat="1" applyFont="1" applyBorder="1" applyAlignment="1">
      <alignment horizontal="center" vertical="center"/>
      <protection/>
    </xf>
    <xf numFmtId="49" fontId="57" fillId="0" borderId="18" xfId="67" applyNumberFormat="1" applyFont="1" applyBorder="1" applyAlignment="1">
      <alignment horizontal="center" vertical="center"/>
      <protection/>
    </xf>
    <xf numFmtId="49" fontId="57" fillId="0" borderId="21" xfId="67" applyNumberFormat="1" applyFont="1" applyBorder="1" applyAlignment="1">
      <alignment horizontal="center" vertical="center"/>
      <protection/>
    </xf>
    <xf numFmtId="43" fontId="57" fillId="0" borderId="17" xfId="42" applyFont="1" applyBorder="1" applyAlignment="1">
      <alignment horizontal="center" vertical="center"/>
    </xf>
    <xf numFmtId="43" fontId="57" fillId="0" borderId="18" xfId="42" applyFont="1" applyBorder="1" applyAlignment="1">
      <alignment horizontal="center" vertical="center"/>
    </xf>
    <xf numFmtId="43" fontId="57" fillId="0" borderId="21" xfId="42" applyFont="1" applyBorder="1" applyAlignment="1">
      <alignment horizontal="center" vertical="center"/>
    </xf>
    <xf numFmtId="0" fontId="57" fillId="20" borderId="17" xfId="67" applyFont="1" applyFill="1" applyBorder="1" applyAlignment="1">
      <alignment horizontal="center" vertical="center"/>
      <protection/>
    </xf>
    <xf numFmtId="0" fontId="57" fillId="20" borderId="21" xfId="67" applyFont="1" applyFill="1" applyBorder="1" applyAlignment="1">
      <alignment horizontal="center" vertical="center"/>
      <protection/>
    </xf>
    <xf numFmtId="0" fontId="57" fillId="0" borderId="17" xfId="67" applyFont="1" applyBorder="1" applyAlignment="1">
      <alignment vertical="center"/>
      <protection/>
    </xf>
    <xf numFmtId="0" fontId="57" fillId="0" borderId="18" xfId="67" applyFont="1" applyBorder="1" applyAlignment="1">
      <alignment vertical="center"/>
      <protection/>
    </xf>
    <xf numFmtId="0" fontId="57" fillId="0" borderId="21" xfId="67" applyFont="1" applyBorder="1" applyAlignment="1">
      <alignment vertical="center"/>
      <protection/>
    </xf>
    <xf numFmtId="43" fontId="57" fillId="0" borderId="17" xfId="42" applyFont="1" applyBorder="1" applyAlignment="1">
      <alignment horizontal="center" vertical="center"/>
    </xf>
    <xf numFmtId="43" fontId="57" fillId="0" borderId="18" xfId="42" applyFont="1" applyBorder="1" applyAlignment="1">
      <alignment horizontal="center" vertical="center"/>
    </xf>
    <xf numFmtId="43" fontId="57" fillId="0" borderId="21" xfId="42" applyFont="1" applyBorder="1" applyAlignment="1">
      <alignment horizontal="center" vertical="center"/>
    </xf>
    <xf numFmtId="43" fontId="57" fillId="0" borderId="17" xfId="42" applyFont="1" applyBorder="1" applyAlignment="1">
      <alignment horizontal="center" vertical="center" wrapText="1"/>
    </xf>
    <xf numFmtId="43" fontId="57" fillId="0" borderId="18" xfId="42" applyFont="1" applyBorder="1" applyAlignment="1">
      <alignment horizontal="center" vertical="center" wrapText="1"/>
    </xf>
    <xf numFmtId="43" fontId="57" fillId="0" borderId="21" xfId="42" applyFont="1" applyBorder="1" applyAlignment="1">
      <alignment horizontal="center" vertical="center" wrapText="1"/>
    </xf>
    <xf numFmtId="49" fontId="57" fillId="0" borderId="17" xfId="67" applyNumberFormat="1" applyFont="1" applyBorder="1" applyAlignment="1">
      <alignment horizontal="center" vertical="center" wrapText="1"/>
      <protection/>
    </xf>
    <xf numFmtId="0" fontId="57" fillId="0" borderId="18" xfId="67" applyFont="1" applyBorder="1" applyAlignment="1">
      <alignment horizontal="center" vertical="center" wrapText="1"/>
      <protection/>
    </xf>
    <xf numFmtId="0" fontId="57" fillId="0" borderId="21" xfId="67" applyFont="1" applyBorder="1" applyAlignment="1">
      <alignment horizontal="center" vertical="center" wrapText="1"/>
      <protection/>
    </xf>
    <xf numFmtId="0" fontId="61" fillId="0" borderId="17" xfId="67" applyFont="1" applyBorder="1" applyAlignment="1">
      <alignment horizontal="center" vertical="center" wrapText="1"/>
      <protection/>
    </xf>
    <xf numFmtId="0" fontId="61" fillId="0" borderId="18" xfId="67" applyFont="1" applyBorder="1" applyAlignment="1">
      <alignment horizontal="center" vertical="center" wrapText="1"/>
      <protection/>
    </xf>
    <xf numFmtId="0" fontId="61" fillId="0" borderId="21" xfId="67" applyFont="1" applyBorder="1" applyAlignment="1">
      <alignment horizontal="center" vertical="center" wrapText="1"/>
      <protection/>
    </xf>
    <xf numFmtId="0" fontId="57" fillId="0" borderId="17" xfId="67" applyFont="1" applyBorder="1" applyAlignment="1">
      <alignment horizontal="center" vertical="center" wrapText="1"/>
      <protection/>
    </xf>
    <xf numFmtId="3" fontId="57" fillId="0" borderId="17" xfId="67" applyNumberFormat="1" applyFont="1" applyBorder="1" applyAlignment="1">
      <alignment horizontal="center" vertical="center"/>
      <protection/>
    </xf>
    <xf numFmtId="3" fontId="57" fillId="0" borderId="18" xfId="67" applyNumberFormat="1" applyFont="1" applyBorder="1" applyAlignment="1">
      <alignment horizontal="center" vertical="center"/>
      <protection/>
    </xf>
    <xf numFmtId="3" fontId="57" fillId="0" borderId="21" xfId="67" applyNumberFormat="1" applyFont="1" applyBorder="1" applyAlignment="1">
      <alignment horizontal="center" vertical="center"/>
      <protection/>
    </xf>
    <xf numFmtId="0" fontId="57" fillId="0" borderId="0" xfId="67" applyFont="1" applyAlignment="1">
      <alignment horizontal="center" vertical="center" wrapText="1"/>
      <protection/>
    </xf>
    <xf numFmtId="0" fontId="57" fillId="0" borderId="0" xfId="67" applyFont="1" applyAlignment="1">
      <alignment vertical="center"/>
      <protection/>
    </xf>
    <xf numFmtId="43" fontId="57" fillId="20" borderId="17" xfId="42" applyFont="1" applyFill="1" applyBorder="1" applyAlignment="1">
      <alignment horizontal="center" vertical="center" wrapText="1"/>
    </xf>
    <xf numFmtId="43" fontId="57" fillId="20" borderId="21" xfId="42" applyFont="1" applyFill="1" applyBorder="1" applyAlignment="1">
      <alignment horizontal="center" vertical="center" wrapText="1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_Uzasadnienie do zarządzenia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_Uzasadnienie do zarządzenia" xfId="56"/>
    <cellStyle name="Normalny 3" xfId="57"/>
    <cellStyle name="Normalny 4" xfId="58"/>
    <cellStyle name="Normalny 5" xfId="59"/>
    <cellStyle name="Normalny 6" xfId="60"/>
    <cellStyle name="Normalny 6 2" xfId="61"/>
    <cellStyle name="Normalny_Dochody wydatki AR" xfId="62"/>
    <cellStyle name="Normalny_Dochody wydatki porozumienia" xfId="63"/>
    <cellStyle name="Normalny_Dochody wydatki zlecone" xfId="64"/>
    <cellStyle name="Normalny_Inwestycje 2012" xfId="65"/>
    <cellStyle name="Normalny_Inwestycjeue zmiany 2013" xfId="66"/>
    <cellStyle name="Normalny_realizacja inwestycji wiel.2011" xfId="67"/>
    <cellStyle name="Normalny_Uzasadnienie do zarządzenia" xfId="68"/>
    <cellStyle name="Normalny_widuchowa" xfId="69"/>
    <cellStyle name="Obliczenia" xfId="70"/>
    <cellStyle name="Followed Hyperlink" xfId="71"/>
    <cellStyle name="Percent" xfId="72"/>
    <cellStyle name="Procentowy 2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showGridLines="0" view="pageBreakPreview" zoomScaleSheetLayoutView="100" workbookViewId="0" topLeftCell="A1">
      <selection activeCell="B2" sqref="B2:K2"/>
    </sheetView>
  </sheetViews>
  <sheetFormatPr defaultColWidth="9.33203125" defaultRowHeight="12.75"/>
  <cols>
    <col min="1" max="1" width="6.33203125" style="0" customWidth="1"/>
    <col min="2" max="3" width="11.5" style="0" customWidth="1"/>
    <col min="4" max="4" width="4.83203125" style="0" customWidth="1"/>
    <col min="5" max="5" width="2.5" style="0" customWidth="1"/>
    <col min="6" max="6" width="34.5" style="0" customWidth="1"/>
    <col min="7" max="7" width="0.4921875" style="0" customWidth="1"/>
    <col min="8" max="8" width="9.5" style="0" customWidth="1"/>
    <col min="9" max="9" width="13.83203125" style="0" customWidth="1"/>
    <col min="10" max="10" width="15.5" style="171" customWidth="1"/>
    <col min="11" max="11" width="11.83203125" style="171" customWidth="1"/>
    <col min="12" max="12" width="13.83203125" style="171" customWidth="1"/>
    <col min="13" max="13" width="14.16015625" style="389" customWidth="1"/>
  </cols>
  <sheetData>
    <row r="1" spans="1:11" ht="26.25" customHeight="1">
      <c r="A1" s="462"/>
      <c r="B1" s="462"/>
      <c r="C1" s="462"/>
      <c r="D1" s="462"/>
      <c r="E1" s="462"/>
      <c r="F1" s="462"/>
      <c r="G1" s="462"/>
      <c r="H1" s="462"/>
      <c r="I1" s="462"/>
      <c r="J1" s="477" t="s">
        <v>421</v>
      </c>
      <c r="K1" s="478"/>
    </row>
    <row r="2" spans="1:11" ht="46.5" customHeight="1">
      <c r="A2" s="174"/>
      <c r="B2" s="463" t="s">
        <v>648</v>
      </c>
      <c r="C2" s="463"/>
      <c r="D2" s="463"/>
      <c r="E2" s="463"/>
      <c r="F2" s="463"/>
      <c r="G2" s="463"/>
      <c r="H2" s="463"/>
      <c r="I2" s="463"/>
      <c r="J2" s="463"/>
      <c r="K2" s="463"/>
    </row>
    <row r="3" spans="1:9" ht="13.5" customHeight="1">
      <c r="A3" s="462"/>
      <c r="B3" s="462"/>
      <c r="C3" s="462"/>
      <c r="D3" s="462"/>
      <c r="E3" s="462"/>
      <c r="F3" s="462"/>
      <c r="G3" s="462"/>
      <c r="H3" s="462"/>
      <c r="I3" s="462"/>
    </row>
    <row r="4" spans="1:9" ht="13.5" customHeight="1">
      <c r="A4" s="462"/>
      <c r="B4" s="462"/>
      <c r="C4" s="462"/>
      <c r="D4" s="475"/>
      <c r="E4" s="475"/>
      <c r="F4" s="475"/>
      <c r="G4" s="475"/>
      <c r="H4" s="462"/>
      <c r="I4" s="462"/>
    </row>
    <row r="5" spans="2:13" s="10" customFormat="1" ht="42.75" customHeight="1">
      <c r="B5" s="175" t="s">
        <v>82</v>
      </c>
      <c r="C5" s="175" t="s">
        <v>83</v>
      </c>
      <c r="D5" s="476" t="s">
        <v>84</v>
      </c>
      <c r="E5" s="476"/>
      <c r="F5" s="476" t="s">
        <v>85</v>
      </c>
      <c r="G5" s="476"/>
      <c r="H5" s="476"/>
      <c r="I5" s="175" t="s">
        <v>86</v>
      </c>
      <c r="J5" s="176" t="s">
        <v>258</v>
      </c>
      <c r="K5" s="176" t="s">
        <v>255</v>
      </c>
      <c r="L5" s="172"/>
      <c r="M5" s="390"/>
    </row>
    <row r="6" spans="2:11" ht="13.5" customHeight="1">
      <c r="B6" s="1" t="s">
        <v>87</v>
      </c>
      <c r="C6" s="1" t="s">
        <v>88</v>
      </c>
      <c r="D6" s="449" t="s">
        <v>89</v>
      </c>
      <c r="E6" s="449"/>
      <c r="F6" s="449" t="s">
        <v>90</v>
      </c>
      <c r="G6" s="449"/>
      <c r="H6" s="449"/>
      <c r="I6" s="1" t="s">
        <v>91</v>
      </c>
      <c r="J6" s="391">
        <v>6</v>
      </c>
      <c r="K6" s="391">
        <v>7</v>
      </c>
    </row>
    <row r="7" spans="2:9" ht="13.5" customHeight="1">
      <c r="B7" s="467" t="s">
        <v>92</v>
      </c>
      <c r="C7" s="467"/>
      <c r="D7" s="467"/>
      <c r="E7" s="467"/>
      <c r="F7" s="467"/>
      <c r="G7" s="467"/>
      <c r="H7" s="467"/>
      <c r="I7" s="467"/>
    </row>
    <row r="8" spans="2:13" s="392" customFormat="1" ht="13.5" customHeight="1">
      <c r="B8" s="393" t="s">
        <v>93</v>
      </c>
      <c r="C8" s="394"/>
      <c r="D8" s="460"/>
      <c r="E8" s="460"/>
      <c r="F8" s="461" t="s">
        <v>94</v>
      </c>
      <c r="G8" s="461"/>
      <c r="H8" s="461"/>
      <c r="I8" s="395" t="s">
        <v>532</v>
      </c>
      <c r="J8" s="5">
        <f>J9</f>
        <v>611622.35</v>
      </c>
      <c r="K8" s="5">
        <f aca="true" t="shared" si="0" ref="K8:K25">J8/I8*100</f>
        <v>100</v>
      </c>
      <c r="L8" s="396"/>
      <c r="M8" s="396"/>
    </row>
    <row r="9" spans="2:12" ht="13.5" customHeight="1">
      <c r="B9" s="3"/>
      <c r="C9" s="2" t="s">
        <v>95</v>
      </c>
      <c r="D9" s="458"/>
      <c r="E9" s="458"/>
      <c r="F9" s="455" t="s">
        <v>96</v>
      </c>
      <c r="G9" s="455"/>
      <c r="H9" s="455"/>
      <c r="I9" s="397" t="s">
        <v>532</v>
      </c>
      <c r="J9" s="4">
        <v>611622.35</v>
      </c>
      <c r="K9" s="4">
        <f t="shared" si="0"/>
        <v>100</v>
      </c>
      <c r="L9" s="396"/>
    </row>
    <row r="10" spans="2:12" ht="54" customHeight="1">
      <c r="B10" s="3"/>
      <c r="C10" s="3"/>
      <c r="D10" s="459" t="s">
        <v>97</v>
      </c>
      <c r="E10" s="459"/>
      <c r="F10" s="455" t="s">
        <v>533</v>
      </c>
      <c r="G10" s="455"/>
      <c r="H10" s="455"/>
      <c r="I10" s="397" t="s">
        <v>532</v>
      </c>
      <c r="J10" s="4">
        <v>611622.35</v>
      </c>
      <c r="K10" s="4">
        <f t="shared" si="0"/>
        <v>100</v>
      </c>
      <c r="L10" s="396"/>
    </row>
    <row r="11" spans="2:13" s="392" customFormat="1" ht="13.5" customHeight="1">
      <c r="B11" s="393" t="s">
        <v>98</v>
      </c>
      <c r="C11" s="394"/>
      <c r="D11" s="460"/>
      <c r="E11" s="460"/>
      <c r="F11" s="461" t="s">
        <v>99</v>
      </c>
      <c r="G11" s="461"/>
      <c r="H11" s="461"/>
      <c r="I11" s="395" t="s">
        <v>100</v>
      </c>
      <c r="J11" s="5">
        <f>+J12</f>
        <v>8331.42</v>
      </c>
      <c r="K11" s="5">
        <f t="shared" si="0"/>
        <v>83.3142</v>
      </c>
      <c r="L11" s="396"/>
      <c r="M11" s="396"/>
    </row>
    <row r="12" spans="2:12" ht="13.5" customHeight="1">
      <c r="B12" s="3"/>
      <c r="C12" s="2" t="s">
        <v>101</v>
      </c>
      <c r="D12" s="458"/>
      <c r="E12" s="458"/>
      <c r="F12" s="455" t="s">
        <v>96</v>
      </c>
      <c r="G12" s="455"/>
      <c r="H12" s="455"/>
      <c r="I12" s="397" t="s">
        <v>100</v>
      </c>
      <c r="J12" s="4">
        <v>8331.42</v>
      </c>
      <c r="K12" s="4">
        <f t="shared" si="0"/>
        <v>83.3142</v>
      </c>
      <c r="L12" s="396"/>
    </row>
    <row r="13" spans="2:12" ht="54" customHeight="1">
      <c r="B13" s="3"/>
      <c r="C13" s="3"/>
      <c r="D13" s="459" t="s">
        <v>102</v>
      </c>
      <c r="E13" s="459"/>
      <c r="F13" s="455" t="s">
        <v>649</v>
      </c>
      <c r="G13" s="455"/>
      <c r="H13" s="455"/>
      <c r="I13" s="397" t="s">
        <v>100</v>
      </c>
      <c r="J13" s="4">
        <v>8331.42</v>
      </c>
      <c r="K13" s="4">
        <f t="shared" si="0"/>
        <v>83.3142</v>
      </c>
      <c r="L13" s="396"/>
    </row>
    <row r="14" spans="2:13" s="392" customFormat="1" ht="13.5" customHeight="1">
      <c r="B14" s="393" t="s">
        <v>105</v>
      </c>
      <c r="C14" s="394"/>
      <c r="D14" s="460"/>
      <c r="E14" s="460"/>
      <c r="F14" s="461" t="s">
        <v>106</v>
      </c>
      <c r="G14" s="461"/>
      <c r="H14" s="461"/>
      <c r="I14" s="395" t="s">
        <v>423</v>
      </c>
      <c r="J14" s="5">
        <f>+J15</f>
        <v>43800</v>
      </c>
      <c r="K14" s="5">
        <f t="shared" si="0"/>
        <v>100</v>
      </c>
      <c r="L14" s="396"/>
      <c r="M14" s="396"/>
    </row>
    <row r="15" spans="2:12" ht="13.5" customHeight="1">
      <c r="B15" s="3"/>
      <c r="C15" s="2" t="s">
        <v>107</v>
      </c>
      <c r="D15" s="458"/>
      <c r="E15" s="458"/>
      <c r="F15" s="455" t="s">
        <v>108</v>
      </c>
      <c r="G15" s="455"/>
      <c r="H15" s="455"/>
      <c r="I15" s="397" t="s">
        <v>423</v>
      </c>
      <c r="J15" s="4">
        <v>43800</v>
      </c>
      <c r="K15" s="4">
        <f t="shared" si="0"/>
        <v>100</v>
      </c>
      <c r="L15" s="396"/>
    </row>
    <row r="16" spans="2:12" ht="43.5" customHeight="1">
      <c r="B16" s="3"/>
      <c r="C16" s="3"/>
      <c r="D16" s="459" t="s">
        <v>109</v>
      </c>
      <c r="E16" s="459"/>
      <c r="F16" s="455" t="s">
        <v>110</v>
      </c>
      <c r="G16" s="455"/>
      <c r="H16" s="455"/>
      <c r="I16" s="397" t="s">
        <v>423</v>
      </c>
      <c r="J16" s="4">
        <v>43800</v>
      </c>
      <c r="K16" s="4">
        <f t="shared" si="0"/>
        <v>100</v>
      </c>
      <c r="L16" s="396"/>
    </row>
    <row r="17" spans="2:13" s="392" customFormat="1" ht="13.5" customHeight="1">
      <c r="B17" s="393" t="s">
        <v>111</v>
      </c>
      <c r="C17" s="394"/>
      <c r="D17" s="460"/>
      <c r="E17" s="460"/>
      <c r="F17" s="461" t="s">
        <v>112</v>
      </c>
      <c r="G17" s="461"/>
      <c r="H17" s="461"/>
      <c r="I17" s="395" t="s">
        <v>650</v>
      </c>
      <c r="J17" s="5">
        <f>J18</f>
        <v>254855.73</v>
      </c>
      <c r="K17" s="5">
        <f t="shared" si="0"/>
        <v>91.67472302158274</v>
      </c>
      <c r="L17" s="396"/>
      <c r="M17" s="396"/>
    </row>
    <row r="18" spans="2:12" ht="13.5" customHeight="1">
      <c r="B18" s="3"/>
      <c r="C18" s="2" t="s">
        <v>113</v>
      </c>
      <c r="D18" s="458"/>
      <c r="E18" s="458"/>
      <c r="F18" s="455" t="s">
        <v>114</v>
      </c>
      <c r="G18" s="455"/>
      <c r="H18" s="455"/>
      <c r="I18" s="397" t="s">
        <v>650</v>
      </c>
      <c r="J18" s="4">
        <f>SUM(J19:J23)</f>
        <v>254855.73</v>
      </c>
      <c r="K18" s="4">
        <f t="shared" si="0"/>
        <v>91.67472302158274</v>
      </c>
      <c r="L18" s="396"/>
    </row>
    <row r="19" spans="2:12" ht="25.5" customHeight="1">
      <c r="B19" s="3"/>
      <c r="C19" s="3"/>
      <c r="D19" s="459" t="s">
        <v>651</v>
      </c>
      <c r="E19" s="459"/>
      <c r="F19" s="455" t="s">
        <v>652</v>
      </c>
      <c r="G19" s="455"/>
      <c r="H19" s="455"/>
      <c r="I19" s="397" t="s">
        <v>115</v>
      </c>
      <c r="J19" s="4">
        <v>8656.54</v>
      </c>
      <c r="K19" s="4">
        <f t="shared" si="0"/>
        <v>57.710266666666676</v>
      </c>
      <c r="L19" s="396"/>
    </row>
    <row r="20" spans="2:12" ht="15" customHeight="1">
      <c r="B20" s="3"/>
      <c r="C20" s="3"/>
      <c r="D20" s="459" t="s">
        <v>116</v>
      </c>
      <c r="E20" s="459"/>
      <c r="F20" s="455" t="s">
        <v>117</v>
      </c>
      <c r="G20" s="455"/>
      <c r="H20" s="455"/>
      <c r="I20" s="397" t="s">
        <v>160</v>
      </c>
      <c r="J20" s="4">
        <v>32</v>
      </c>
      <c r="K20" s="4">
        <f t="shared" si="0"/>
        <v>3.2</v>
      </c>
      <c r="L20" s="396"/>
    </row>
    <row r="21" spans="2:12" ht="54" customHeight="1">
      <c r="B21" s="3"/>
      <c r="C21" s="3"/>
      <c r="D21" s="459" t="s">
        <v>102</v>
      </c>
      <c r="E21" s="459"/>
      <c r="F21" s="455" t="s">
        <v>649</v>
      </c>
      <c r="G21" s="455"/>
      <c r="H21" s="455"/>
      <c r="I21" s="397" t="s">
        <v>653</v>
      </c>
      <c r="J21" s="4">
        <v>235319.55</v>
      </c>
      <c r="K21" s="4">
        <f t="shared" si="0"/>
        <v>94.12782</v>
      </c>
      <c r="L21" s="396"/>
    </row>
    <row r="22" spans="2:12" ht="15" customHeight="1">
      <c r="B22" s="3"/>
      <c r="C22" s="3"/>
      <c r="D22" s="459" t="s">
        <v>119</v>
      </c>
      <c r="E22" s="459"/>
      <c r="F22" s="455" t="s">
        <v>654</v>
      </c>
      <c r="G22" s="455"/>
      <c r="H22" s="455"/>
      <c r="I22" s="397" t="s">
        <v>100</v>
      </c>
      <c r="J22" s="4">
        <v>9162.63</v>
      </c>
      <c r="K22" s="4">
        <f t="shared" si="0"/>
        <v>91.6263</v>
      </c>
      <c r="L22" s="396"/>
    </row>
    <row r="23" spans="2:12" ht="15" customHeight="1">
      <c r="B23" s="3"/>
      <c r="C23" s="3"/>
      <c r="D23" s="459" t="s">
        <v>103</v>
      </c>
      <c r="E23" s="459"/>
      <c r="F23" s="455" t="s">
        <v>104</v>
      </c>
      <c r="G23" s="455"/>
      <c r="H23" s="455"/>
      <c r="I23" s="397" t="s">
        <v>120</v>
      </c>
      <c r="J23" s="4">
        <v>1685.01</v>
      </c>
      <c r="K23" s="4">
        <f t="shared" si="0"/>
        <v>84.25049999999999</v>
      </c>
      <c r="L23" s="396"/>
    </row>
    <row r="24" spans="2:13" s="392" customFormat="1" ht="13.5" customHeight="1">
      <c r="B24" s="393" t="s">
        <v>121</v>
      </c>
      <c r="C24" s="394"/>
      <c r="D24" s="460"/>
      <c r="E24" s="460"/>
      <c r="F24" s="461" t="s">
        <v>122</v>
      </c>
      <c r="G24" s="461"/>
      <c r="H24" s="461"/>
      <c r="I24" s="395" t="s">
        <v>655</v>
      </c>
      <c r="J24" s="5">
        <f>J25</f>
        <v>39700.83</v>
      </c>
      <c r="K24" s="5">
        <f t="shared" si="0"/>
        <v>105.86888</v>
      </c>
      <c r="L24" s="396"/>
      <c r="M24" s="396"/>
    </row>
    <row r="25" spans="2:12" ht="13.5" customHeight="1">
      <c r="B25" s="3"/>
      <c r="C25" s="2" t="s">
        <v>123</v>
      </c>
      <c r="D25" s="458"/>
      <c r="E25" s="458"/>
      <c r="F25" s="455" t="s">
        <v>124</v>
      </c>
      <c r="G25" s="455"/>
      <c r="H25" s="455"/>
      <c r="I25" s="397" t="s">
        <v>655</v>
      </c>
      <c r="J25" s="4">
        <f>SUM(J26:J29)</f>
        <v>39700.83</v>
      </c>
      <c r="K25" s="4">
        <f t="shared" si="0"/>
        <v>105.86888</v>
      </c>
      <c r="L25" s="396"/>
    </row>
    <row r="26" spans="2:12" ht="13.5" customHeight="1">
      <c r="B26" s="3"/>
      <c r="C26" s="2"/>
      <c r="D26" s="453" t="s">
        <v>116</v>
      </c>
      <c r="E26" s="454"/>
      <c r="F26" s="455" t="s">
        <v>117</v>
      </c>
      <c r="G26" s="455"/>
      <c r="H26" s="455"/>
      <c r="I26" s="397"/>
      <c r="J26" s="4">
        <v>11.6</v>
      </c>
      <c r="K26" s="4"/>
      <c r="L26" s="396"/>
    </row>
    <row r="27" spans="2:12" ht="15" customHeight="1">
      <c r="B27" s="3"/>
      <c r="C27" s="3"/>
      <c r="D27" s="459" t="s">
        <v>125</v>
      </c>
      <c r="E27" s="459"/>
      <c r="F27" s="455" t="s">
        <v>126</v>
      </c>
      <c r="G27" s="455"/>
      <c r="H27" s="455"/>
      <c r="I27" s="397" t="s">
        <v>426</v>
      </c>
      <c r="J27" s="4">
        <v>30180.2</v>
      </c>
      <c r="K27" s="4">
        <f>J27/I27*100</f>
        <v>107.78642857142857</v>
      </c>
      <c r="L27" s="396"/>
    </row>
    <row r="28" spans="2:12" ht="15" customHeight="1">
      <c r="B28" s="3"/>
      <c r="C28" s="3"/>
      <c r="D28" s="473" t="s">
        <v>119</v>
      </c>
      <c r="E28" s="474"/>
      <c r="F28" s="455" t="s">
        <v>654</v>
      </c>
      <c r="G28" s="455"/>
      <c r="H28" s="455"/>
      <c r="I28" s="397"/>
      <c r="J28" s="4">
        <v>9.03</v>
      </c>
      <c r="K28" s="4"/>
      <c r="L28" s="396"/>
    </row>
    <row r="29" spans="2:12" ht="43.5" customHeight="1">
      <c r="B29" s="3"/>
      <c r="C29" s="3"/>
      <c r="D29" s="459" t="s">
        <v>128</v>
      </c>
      <c r="E29" s="459"/>
      <c r="F29" s="455" t="s">
        <v>129</v>
      </c>
      <c r="G29" s="455"/>
      <c r="H29" s="455"/>
      <c r="I29" s="397" t="s">
        <v>191</v>
      </c>
      <c r="J29" s="4">
        <v>9500</v>
      </c>
      <c r="K29" s="4">
        <f>J29/I29*100</f>
        <v>100</v>
      </c>
      <c r="L29" s="396"/>
    </row>
    <row r="30" spans="2:13" s="392" customFormat="1" ht="13.5" customHeight="1">
      <c r="B30" s="393" t="s">
        <v>131</v>
      </c>
      <c r="C30" s="394"/>
      <c r="D30" s="460"/>
      <c r="E30" s="460"/>
      <c r="F30" s="461" t="s">
        <v>132</v>
      </c>
      <c r="G30" s="461"/>
      <c r="H30" s="461"/>
      <c r="I30" s="395" t="s">
        <v>656</v>
      </c>
      <c r="J30" s="5">
        <f>J31+J34</f>
        <v>63935.73999999999</v>
      </c>
      <c r="K30" s="5">
        <f>J30/I30*100</f>
        <v>100.68362024722828</v>
      </c>
      <c r="L30" s="396"/>
      <c r="M30" s="396"/>
    </row>
    <row r="31" spans="2:12" ht="13.5" customHeight="1">
      <c r="B31" s="3"/>
      <c r="C31" s="2" t="s">
        <v>133</v>
      </c>
      <c r="D31" s="458"/>
      <c r="E31" s="458"/>
      <c r="F31" s="455" t="s">
        <v>134</v>
      </c>
      <c r="G31" s="455"/>
      <c r="H31" s="455"/>
      <c r="I31" s="397" t="s">
        <v>534</v>
      </c>
      <c r="J31" s="4">
        <f>SUM(J32:J33)</f>
        <v>51107.829999999994</v>
      </c>
      <c r="K31" s="4">
        <f>J31/I31*100</f>
        <v>100.01213268539576</v>
      </c>
      <c r="L31" s="396"/>
    </row>
    <row r="32" spans="2:12" ht="13.5" customHeight="1">
      <c r="B32" s="3"/>
      <c r="C32" s="2"/>
      <c r="D32" s="453" t="s">
        <v>116</v>
      </c>
      <c r="E32" s="454"/>
      <c r="F32" s="455" t="s">
        <v>117</v>
      </c>
      <c r="G32" s="455"/>
      <c r="H32" s="455"/>
      <c r="I32" s="398" t="s">
        <v>657</v>
      </c>
      <c r="J32" s="4">
        <v>6.2</v>
      </c>
      <c r="K32" s="4"/>
      <c r="L32" s="396"/>
    </row>
    <row r="33" spans="2:12" ht="54" customHeight="1">
      <c r="B33" s="3"/>
      <c r="C33" s="3"/>
      <c r="D33" s="459" t="s">
        <v>97</v>
      </c>
      <c r="E33" s="459"/>
      <c r="F33" s="455" t="s">
        <v>533</v>
      </c>
      <c r="G33" s="455"/>
      <c r="H33" s="455"/>
      <c r="I33" s="397" t="s">
        <v>534</v>
      </c>
      <c r="J33" s="4">
        <v>51101.63</v>
      </c>
      <c r="K33" s="4">
        <f aca="true" t="shared" si="1" ref="K33:K64">J33/I33*100</f>
        <v>100</v>
      </c>
      <c r="L33" s="396"/>
    </row>
    <row r="34" spans="2:12" ht="13.5" customHeight="1">
      <c r="B34" s="3"/>
      <c r="C34" s="2" t="s">
        <v>135</v>
      </c>
      <c r="D34" s="458"/>
      <c r="E34" s="458"/>
      <c r="F34" s="455" t="s">
        <v>136</v>
      </c>
      <c r="G34" s="455"/>
      <c r="H34" s="455"/>
      <c r="I34" s="397" t="s">
        <v>658</v>
      </c>
      <c r="J34" s="4">
        <v>12827.91</v>
      </c>
      <c r="K34" s="4">
        <f t="shared" si="1"/>
        <v>103.4508870967742</v>
      </c>
      <c r="L34" s="396"/>
    </row>
    <row r="35" spans="2:12" ht="15" customHeight="1">
      <c r="B35" s="3"/>
      <c r="C35" s="3"/>
      <c r="D35" s="459" t="s">
        <v>103</v>
      </c>
      <c r="E35" s="459"/>
      <c r="F35" s="455" t="s">
        <v>104</v>
      </c>
      <c r="G35" s="455"/>
      <c r="H35" s="455"/>
      <c r="I35" s="397" t="s">
        <v>658</v>
      </c>
      <c r="J35" s="4">
        <v>12827.91</v>
      </c>
      <c r="K35" s="4">
        <f t="shared" si="1"/>
        <v>103.4508870967742</v>
      </c>
      <c r="L35" s="396"/>
    </row>
    <row r="36" spans="2:13" s="392" customFormat="1" ht="29.25" customHeight="1">
      <c r="B36" s="393" t="s">
        <v>137</v>
      </c>
      <c r="C36" s="394"/>
      <c r="D36" s="460"/>
      <c r="E36" s="460"/>
      <c r="F36" s="461" t="s">
        <v>138</v>
      </c>
      <c r="G36" s="461"/>
      <c r="H36" s="461"/>
      <c r="I36" s="395" t="s">
        <v>535</v>
      </c>
      <c r="J36" s="5">
        <f>J37</f>
        <v>4948</v>
      </c>
      <c r="K36" s="5">
        <f t="shared" si="1"/>
        <v>100</v>
      </c>
      <c r="L36" s="396"/>
      <c r="M36" s="396"/>
    </row>
    <row r="37" spans="2:12" ht="18.75" customHeight="1">
      <c r="B37" s="3"/>
      <c r="C37" s="2" t="s">
        <v>139</v>
      </c>
      <c r="D37" s="458"/>
      <c r="E37" s="458"/>
      <c r="F37" s="455" t="s">
        <v>140</v>
      </c>
      <c r="G37" s="455"/>
      <c r="H37" s="455"/>
      <c r="I37" s="397" t="s">
        <v>535</v>
      </c>
      <c r="J37" s="4">
        <v>4948</v>
      </c>
      <c r="K37" s="4">
        <f t="shared" si="1"/>
        <v>100</v>
      </c>
      <c r="L37" s="396"/>
    </row>
    <row r="38" spans="2:12" ht="54" customHeight="1">
      <c r="B38" s="3"/>
      <c r="C38" s="3"/>
      <c r="D38" s="459" t="s">
        <v>97</v>
      </c>
      <c r="E38" s="459"/>
      <c r="F38" s="455" t="s">
        <v>533</v>
      </c>
      <c r="G38" s="455"/>
      <c r="H38" s="455"/>
      <c r="I38" s="397" t="s">
        <v>535</v>
      </c>
      <c r="J38" s="4">
        <v>4948</v>
      </c>
      <c r="K38" s="4">
        <f t="shared" si="1"/>
        <v>100</v>
      </c>
      <c r="L38" s="396"/>
    </row>
    <row r="39" spans="2:13" s="392" customFormat="1" ht="43.5" customHeight="1">
      <c r="B39" s="393" t="s">
        <v>141</v>
      </c>
      <c r="C39" s="394"/>
      <c r="D39" s="460"/>
      <c r="E39" s="460"/>
      <c r="F39" s="461" t="s">
        <v>142</v>
      </c>
      <c r="G39" s="461"/>
      <c r="H39" s="461"/>
      <c r="I39" s="395" t="s">
        <v>659</v>
      </c>
      <c r="J39" s="5">
        <f>J40+J42+J50+J60+J67</f>
        <v>6023524.489999999</v>
      </c>
      <c r="K39" s="5">
        <f t="shared" si="1"/>
        <v>96.16742310694613</v>
      </c>
      <c r="L39" s="396"/>
      <c r="M39" s="396"/>
    </row>
    <row r="40" spans="2:12" ht="18.75" customHeight="1">
      <c r="B40" s="3"/>
      <c r="C40" s="2" t="s">
        <v>143</v>
      </c>
      <c r="D40" s="458"/>
      <c r="E40" s="458"/>
      <c r="F40" s="455" t="s">
        <v>144</v>
      </c>
      <c r="G40" s="455"/>
      <c r="H40" s="455"/>
      <c r="I40" s="397" t="s">
        <v>145</v>
      </c>
      <c r="J40" s="4">
        <v>1520.4</v>
      </c>
      <c r="K40" s="4">
        <f t="shared" si="1"/>
        <v>30.408</v>
      </c>
      <c r="L40" s="396"/>
    </row>
    <row r="41" spans="2:12" ht="34.5" customHeight="1">
      <c r="B41" s="3"/>
      <c r="C41" s="3"/>
      <c r="D41" s="459" t="s">
        <v>146</v>
      </c>
      <c r="E41" s="459"/>
      <c r="F41" s="455" t="s">
        <v>660</v>
      </c>
      <c r="G41" s="455"/>
      <c r="H41" s="455"/>
      <c r="I41" s="397" t="s">
        <v>145</v>
      </c>
      <c r="J41" s="4">
        <v>1520.4</v>
      </c>
      <c r="K41" s="4">
        <f t="shared" si="1"/>
        <v>30.408</v>
      </c>
      <c r="L41" s="396"/>
    </row>
    <row r="42" spans="2:12" ht="38.25" customHeight="1">
      <c r="B42" s="3"/>
      <c r="C42" s="2" t="s">
        <v>147</v>
      </c>
      <c r="D42" s="458"/>
      <c r="E42" s="458"/>
      <c r="F42" s="455" t="s">
        <v>148</v>
      </c>
      <c r="G42" s="455"/>
      <c r="H42" s="455"/>
      <c r="I42" s="397" t="s">
        <v>661</v>
      </c>
      <c r="J42" s="4">
        <f>SUM(J43:J49)</f>
        <v>1488192.2899999998</v>
      </c>
      <c r="K42" s="4">
        <f t="shared" si="1"/>
        <v>89.86809515125236</v>
      </c>
      <c r="L42" s="396"/>
    </row>
    <row r="43" spans="2:12" ht="15" customHeight="1">
      <c r="B43" s="3"/>
      <c r="C43" s="3"/>
      <c r="D43" s="459" t="s">
        <v>149</v>
      </c>
      <c r="E43" s="459"/>
      <c r="F43" s="455" t="s">
        <v>662</v>
      </c>
      <c r="G43" s="455"/>
      <c r="H43" s="455"/>
      <c r="I43" s="397" t="s">
        <v>663</v>
      </c>
      <c r="J43" s="4">
        <v>920370</v>
      </c>
      <c r="K43" s="4">
        <f t="shared" si="1"/>
        <v>86.82735849056604</v>
      </c>
      <c r="L43" s="396"/>
    </row>
    <row r="44" spans="2:12" ht="15" customHeight="1">
      <c r="B44" s="3"/>
      <c r="C44" s="3"/>
      <c r="D44" s="459" t="s">
        <v>150</v>
      </c>
      <c r="E44" s="459"/>
      <c r="F44" s="455" t="s">
        <v>664</v>
      </c>
      <c r="G44" s="455"/>
      <c r="H44" s="455"/>
      <c r="I44" s="397" t="s">
        <v>665</v>
      </c>
      <c r="J44" s="4">
        <v>379798.95</v>
      </c>
      <c r="K44" s="4">
        <f t="shared" si="1"/>
        <v>99.94709210526315</v>
      </c>
      <c r="L44" s="396"/>
    </row>
    <row r="45" spans="2:12" ht="15" customHeight="1">
      <c r="B45" s="3"/>
      <c r="C45" s="3"/>
      <c r="D45" s="459" t="s">
        <v>151</v>
      </c>
      <c r="E45" s="459"/>
      <c r="F45" s="455" t="s">
        <v>666</v>
      </c>
      <c r="G45" s="455"/>
      <c r="H45" s="455"/>
      <c r="I45" s="397" t="s">
        <v>667</v>
      </c>
      <c r="J45" s="4">
        <v>170576.64</v>
      </c>
      <c r="K45" s="4">
        <f t="shared" si="1"/>
        <v>97.47236571428573</v>
      </c>
      <c r="L45" s="396"/>
    </row>
    <row r="46" spans="2:12" ht="15" customHeight="1">
      <c r="B46" s="3"/>
      <c r="C46" s="3"/>
      <c r="D46" s="459" t="s">
        <v>152</v>
      </c>
      <c r="E46" s="459"/>
      <c r="F46" s="455" t="s">
        <v>668</v>
      </c>
      <c r="G46" s="455"/>
      <c r="H46" s="455"/>
      <c r="I46" s="397" t="s">
        <v>669</v>
      </c>
      <c r="J46" s="4">
        <v>14292</v>
      </c>
      <c r="K46" s="4">
        <f t="shared" si="1"/>
        <v>100</v>
      </c>
      <c r="L46" s="396"/>
    </row>
    <row r="47" spans="2:12" ht="25.5" customHeight="1">
      <c r="B47" s="3"/>
      <c r="C47" s="3"/>
      <c r="D47" s="459" t="s">
        <v>153</v>
      </c>
      <c r="E47" s="459"/>
      <c r="F47" s="455" t="s">
        <v>670</v>
      </c>
      <c r="G47" s="455"/>
      <c r="H47" s="455"/>
      <c r="I47" s="397" t="s">
        <v>671</v>
      </c>
      <c r="J47" s="4">
        <v>2650</v>
      </c>
      <c r="K47" s="4">
        <f t="shared" si="1"/>
        <v>10.338639200998752</v>
      </c>
      <c r="L47" s="396"/>
    </row>
    <row r="48" spans="2:12" ht="15" customHeight="1">
      <c r="B48" s="3"/>
      <c r="C48" s="3"/>
      <c r="D48" s="459" t="s">
        <v>116</v>
      </c>
      <c r="E48" s="459"/>
      <c r="F48" s="455" t="s">
        <v>117</v>
      </c>
      <c r="G48" s="455"/>
      <c r="H48" s="455"/>
      <c r="I48" s="397" t="s">
        <v>441</v>
      </c>
      <c r="J48" s="4">
        <v>58</v>
      </c>
      <c r="K48" s="4">
        <f t="shared" si="1"/>
        <v>115.99999999999999</v>
      </c>
      <c r="L48" s="396"/>
    </row>
    <row r="49" spans="2:12" ht="25.5" customHeight="1">
      <c r="B49" s="3"/>
      <c r="C49" s="3"/>
      <c r="D49" s="459" t="s">
        <v>154</v>
      </c>
      <c r="E49" s="459"/>
      <c r="F49" s="455" t="s">
        <v>672</v>
      </c>
      <c r="G49" s="455"/>
      <c r="H49" s="455"/>
      <c r="I49" s="397" t="s">
        <v>160</v>
      </c>
      <c r="J49" s="4">
        <v>446.7</v>
      </c>
      <c r="K49" s="4">
        <f t="shared" si="1"/>
        <v>44.67</v>
      </c>
      <c r="L49" s="396"/>
    </row>
    <row r="50" spans="2:12" ht="38.25" customHeight="1">
      <c r="B50" s="3"/>
      <c r="C50" s="2" t="s">
        <v>155</v>
      </c>
      <c r="D50" s="458"/>
      <c r="E50" s="458"/>
      <c r="F50" s="455" t="s">
        <v>156</v>
      </c>
      <c r="G50" s="455"/>
      <c r="H50" s="455"/>
      <c r="I50" s="397" t="s">
        <v>673</v>
      </c>
      <c r="J50" s="4">
        <f>SUM(J51:J59)</f>
        <v>2071786.21</v>
      </c>
      <c r="K50" s="4">
        <f t="shared" si="1"/>
        <v>97.91841448434633</v>
      </c>
      <c r="L50" s="396"/>
    </row>
    <row r="51" spans="2:12" ht="15" customHeight="1">
      <c r="B51" s="3"/>
      <c r="C51" s="3"/>
      <c r="D51" s="459" t="s">
        <v>149</v>
      </c>
      <c r="E51" s="459"/>
      <c r="F51" s="455" t="s">
        <v>662</v>
      </c>
      <c r="G51" s="455"/>
      <c r="H51" s="455"/>
      <c r="I51" s="397" t="s">
        <v>674</v>
      </c>
      <c r="J51" s="4">
        <v>613575.69</v>
      </c>
      <c r="K51" s="4">
        <f t="shared" si="1"/>
        <v>94.39625999999998</v>
      </c>
      <c r="L51" s="396"/>
    </row>
    <row r="52" spans="2:12" ht="15" customHeight="1">
      <c r="B52" s="3"/>
      <c r="C52" s="3"/>
      <c r="D52" s="459" t="s">
        <v>150</v>
      </c>
      <c r="E52" s="459"/>
      <c r="F52" s="455" t="s">
        <v>664</v>
      </c>
      <c r="G52" s="455"/>
      <c r="H52" s="455"/>
      <c r="I52" s="397" t="s">
        <v>675</v>
      </c>
      <c r="J52" s="4">
        <v>939103.76</v>
      </c>
      <c r="K52" s="4">
        <f t="shared" si="1"/>
        <v>102.07649565217392</v>
      </c>
      <c r="L52" s="396"/>
    </row>
    <row r="53" spans="2:12" ht="15" customHeight="1">
      <c r="B53" s="3"/>
      <c r="C53" s="3"/>
      <c r="D53" s="459" t="s">
        <v>151</v>
      </c>
      <c r="E53" s="459"/>
      <c r="F53" s="455" t="s">
        <v>666</v>
      </c>
      <c r="G53" s="455"/>
      <c r="H53" s="455"/>
      <c r="I53" s="397" t="s">
        <v>145</v>
      </c>
      <c r="J53" s="4">
        <v>3654.7</v>
      </c>
      <c r="K53" s="4">
        <f t="shared" si="1"/>
        <v>73.094</v>
      </c>
      <c r="L53" s="396"/>
    </row>
    <row r="54" spans="2:12" ht="15" customHeight="1">
      <c r="B54" s="3"/>
      <c r="C54" s="3"/>
      <c r="D54" s="459" t="s">
        <v>152</v>
      </c>
      <c r="E54" s="459"/>
      <c r="F54" s="455" t="s">
        <v>668</v>
      </c>
      <c r="G54" s="455"/>
      <c r="H54" s="455"/>
      <c r="I54" s="397" t="s">
        <v>676</v>
      </c>
      <c r="J54" s="4">
        <v>122517.97</v>
      </c>
      <c r="K54" s="4">
        <f t="shared" si="1"/>
        <v>100.20526388968405</v>
      </c>
      <c r="L54" s="396"/>
    </row>
    <row r="55" spans="2:12" ht="15" customHeight="1">
      <c r="B55" s="3"/>
      <c r="C55" s="3"/>
      <c r="D55" s="459" t="s">
        <v>157</v>
      </c>
      <c r="E55" s="459"/>
      <c r="F55" s="455" t="s">
        <v>677</v>
      </c>
      <c r="G55" s="455"/>
      <c r="H55" s="455"/>
      <c r="I55" s="397" t="s">
        <v>428</v>
      </c>
      <c r="J55" s="4">
        <v>18711.88</v>
      </c>
      <c r="K55" s="4">
        <f t="shared" si="1"/>
        <v>46.779700000000005</v>
      </c>
      <c r="L55" s="396"/>
    </row>
    <row r="56" spans="2:12" ht="15" customHeight="1">
      <c r="B56" s="3"/>
      <c r="C56" s="3"/>
      <c r="D56" s="459" t="s">
        <v>158</v>
      </c>
      <c r="E56" s="459"/>
      <c r="F56" s="455" t="s">
        <v>159</v>
      </c>
      <c r="G56" s="455"/>
      <c r="H56" s="455"/>
      <c r="I56" s="397" t="s">
        <v>678</v>
      </c>
      <c r="J56" s="4">
        <v>2688</v>
      </c>
      <c r="K56" s="4">
        <f t="shared" si="1"/>
        <v>104.91803278688525</v>
      </c>
      <c r="L56" s="396"/>
    </row>
    <row r="57" spans="2:12" ht="25.5" customHeight="1">
      <c r="B57" s="3"/>
      <c r="C57" s="3"/>
      <c r="D57" s="459" t="s">
        <v>153</v>
      </c>
      <c r="E57" s="459"/>
      <c r="F57" s="455" t="s">
        <v>670</v>
      </c>
      <c r="G57" s="455"/>
      <c r="H57" s="455"/>
      <c r="I57" s="397" t="s">
        <v>679</v>
      </c>
      <c r="J57" s="4">
        <v>360031.25</v>
      </c>
      <c r="K57" s="4">
        <f t="shared" si="1"/>
        <v>102.86607142857143</v>
      </c>
      <c r="L57" s="396"/>
    </row>
    <row r="58" spans="2:12" ht="15" customHeight="1">
      <c r="B58" s="3"/>
      <c r="C58" s="3"/>
      <c r="D58" s="459" t="s">
        <v>116</v>
      </c>
      <c r="E58" s="459"/>
      <c r="F58" s="455" t="s">
        <v>117</v>
      </c>
      <c r="G58" s="455"/>
      <c r="H58" s="455"/>
      <c r="I58" s="397" t="s">
        <v>120</v>
      </c>
      <c r="J58" s="4">
        <v>2911.6</v>
      </c>
      <c r="K58" s="4">
        <f t="shared" si="1"/>
        <v>145.57999999999998</v>
      </c>
      <c r="L58" s="396"/>
    </row>
    <row r="59" spans="2:12" ht="25.5" customHeight="1">
      <c r="B59" s="3"/>
      <c r="C59" s="3"/>
      <c r="D59" s="459" t="s">
        <v>154</v>
      </c>
      <c r="E59" s="459"/>
      <c r="F59" s="455" t="s">
        <v>672</v>
      </c>
      <c r="G59" s="455"/>
      <c r="H59" s="455"/>
      <c r="I59" s="397" t="s">
        <v>427</v>
      </c>
      <c r="J59" s="4">
        <v>8591.36</v>
      </c>
      <c r="K59" s="4">
        <f t="shared" si="1"/>
        <v>35.797333333333334</v>
      </c>
      <c r="L59" s="396"/>
    </row>
    <row r="60" spans="2:12" ht="29.25" customHeight="1">
      <c r="B60" s="3"/>
      <c r="C60" s="2" t="s">
        <v>162</v>
      </c>
      <c r="D60" s="458"/>
      <c r="E60" s="458"/>
      <c r="F60" s="455" t="s">
        <v>163</v>
      </c>
      <c r="G60" s="455"/>
      <c r="H60" s="455"/>
      <c r="I60" s="397" t="s">
        <v>680</v>
      </c>
      <c r="J60" s="4">
        <f>SUM(J61:J66)</f>
        <v>496109.67000000004</v>
      </c>
      <c r="K60" s="4">
        <f t="shared" si="1"/>
        <v>91.47086656216833</v>
      </c>
      <c r="L60" s="396"/>
    </row>
    <row r="61" spans="2:12" ht="15" customHeight="1">
      <c r="B61" s="3"/>
      <c r="C61" s="3"/>
      <c r="D61" s="459" t="s">
        <v>164</v>
      </c>
      <c r="E61" s="459"/>
      <c r="F61" s="455" t="s">
        <v>165</v>
      </c>
      <c r="G61" s="455"/>
      <c r="H61" s="455"/>
      <c r="I61" s="397" t="s">
        <v>681</v>
      </c>
      <c r="J61" s="4">
        <v>19910.5</v>
      </c>
      <c r="K61" s="4">
        <f t="shared" si="1"/>
        <v>36.200909090909086</v>
      </c>
      <c r="L61" s="396"/>
    </row>
    <row r="62" spans="2:12" ht="15" customHeight="1">
      <c r="B62" s="3"/>
      <c r="C62" s="3"/>
      <c r="D62" s="459" t="s">
        <v>166</v>
      </c>
      <c r="E62" s="459"/>
      <c r="F62" s="455" t="s">
        <v>167</v>
      </c>
      <c r="G62" s="455"/>
      <c r="H62" s="455"/>
      <c r="I62" s="397" t="s">
        <v>440</v>
      </c>
      <c r="J62" s="4">
        <v>288787.8</v>
      </c>
      <c r="K62" s="4">
        <f t="shared" si="1"/>
        <v>96.26259999999999</v>
      </c>
      <c r="L62" s="396"/>
    </row>
    <row r="63" spans="2:12" ht="25.5" customHeight="1">
      <c r="B63" s="3"/>
      <c r="C63" s="3"/>
      <c r="D63" s="459" t="s">
        <v>168</v>
      </c>
      <c r="E63" s="459"/>
      <c r="F63" s="455" t="s">
        <v>682</v>
      </c>
      <c r="G63" s="455"/>
      <c r="H63" s="455"/>
      <c r="I63" s="397" t="s">
        <v>683</v>
      </c>
      <c r="J63" s="4">
        <v>88322.64</v>
      </c>
      <c r="K63" s="4">
        <f t="shared" si="1"/>
        <v>100.08452311410846</v>
      </c>
      <c r="L63" s="396"/>
    </row>
    <row r="64" spans="2:12" ht="34.5" customHeight="1">
      <c r="B64" s="3"/>
      <c r="C64" s="3"/>
      <c r="D64" s="459" t="s">
        <v>169</v>
      </c>
      <c r="E64" s="459"/>
      <c r="F64" s="455" t="s">
        <v>170</v>
      </c>
      <c r="G64" s="455"/>
      <c r="H64" s="455"/>
      <c r="I64" s="397" t="s">
        <v>684</v>
      </c>
      <c r="J64" s="4">
        <v>91745.95</v>
      </c>
      <c r="K64" s="4">
        <f t="shared" si="1"/>
        <v>99.99994550171124</v>
      </c>
      <c r="L64" s="396"/>
    </row>
    <row r="65" spans="2:12" ht="25.5" customHeight="1">
      <c r="B65" s="3"/>
      <c r="C65" s="3"/>
      <c r="D65" s="459" t="s">
        <v>429</v>
      </c>
      <c r="E65" s="459"/>
      <c r="F65" s="455" t="s">
        <v>685</v>
      </c>
      <c r="G65" s="455"/>
      <c r="H65" s="455"/>
      <c r="I65" s="397" t="s">
        <v>686</v>
      </c>
      <c r="J65" s="4">
        <v>5968.25</v>
      </c>
      <c r="K65" s="4">
        <f aca="true" t="shared" si="2" ref="K65:K82">J65/I65*100</f>
        <v>99.47083333333333</v>
      </c>
      <c r="L65" s="396"/>
    </row>
    <row r="66" spans="2:12" ht="15" customHeight="1">
      <c r="B66" s="3"/>
      <c r="C66" s="3"/>
      <c r="D66" s="459" t="s">
        <v>119</v>
      </c>
      <c r="E66" s="459"/>
      <c r="F66" s="455" t="s">
        <v>654</v>
      </c>
      <c r="G66" s="455"/>
      <c r="H66" s="455"/>
      <c r="I66" s="397" t="s">
        <v>687</v>
      </c>
      <c r="J66" s="4">
        <v>1374.53</v>
      </c>
      <c r="K66" s="4">
        <f t="shared" si="2"/>
        <v>99.96581818181818</v>
      </c>
      <c r="L66" s="396"/>
    </row>
    <row r="67" spans="2:12" ht="18.75" customHeight="1">
      <c r="B67" s="3"/>
      <c r="C67" s="2" t="s">
        <v>171</v>
      </c>
      <c r="D67" s="458"/>
      <c r="E67" s="458"/>
      <c r="F67" s="455" t="s">
        <v>172</v>
      </c>
      <c r="G67" s="455"/>
      <c r="H67" s="455"/>
      <c r="I67" s="397" t="s">
        <v>688</v>
      </c>
      <c r="J67" s="4">
        <f>SUM(J68:J69)</f>
        <v>1965915.92</v>
      </c>
      <c r="K67" s="4">
        <f t="shared" si="2"/>
        <v>101.10609033387523</v>
      </c>
      <c r="L67" s="396"/>
    </row>
    <row r="68" spans="2:12" ht="25.5" customHeight="1">
      <c r="B68" s="3"/>
      <c r="C68" s="3"/>
      <c r="D68" s="459" t="s">
        <v>173</v>
      </c>
      <c r="E68" s="459"/>
      <c r="F68" s="455" t="s">
        <v>144</v>
      </c>
      <c r="G68" s="455"/>
      <c r="H68" s="455"/>
      <c r="I68" s="397" t="s">
        <v>689</v>
      </c>
      <c r="J68" s="4">
        <v>1903552</v>
      </c>
      <c r="K68" s="4">
        <f t="shared" si="2"/>
        <v>102.0994856815216</v>
      </c>
      <c r="L68" s="396"/>
    </row>
    <row r="69" spans="2:12" ht="25.5" customHeight="1">
      <c r="B69" s="3"/>
      <c r="C69" s="3"/>
      <c r="D69" s="459" t="s">
        <v>174</v>
      </c>
      <c r="E69" s="459"/>
      <c r="F69" s="455" t="s">
        <v>690</v>
      </c>
      <c r="G69" s="455"/>
      <c r="H69" s="455"/>
      <c r="I69" s="397" t="s">
        <v>0</v>
      </c>
      <c r="J69" s="4">
        <v>62363.92</v>
      </c>
      <c r="K69" s="4">
        <f t="shared" si="2"/>
        <v>77.9549</v>
      </c>
      <c r="L69" s="396"/>
    </row>
    <row r="70" spans="2:13" s="392" customFormat="1" ht="13.5" customHeight="1">
      <c r="B70" s="393" t="s">
        <v>175</v>
      </c>
      <c r="C70" s="394"/>
      <c r="D70" s="460"/>
      <c r="E70" s="460"/>
      <c r="F70" s="461" t="s">
        <v>176</v>
      </c>
      <c r="G70" s="461"/>
      <c r="H70" s="461"/>
      <c r="I70" s="395" t="s">
        <v>1</v>
      </c>
      <c r="J70" s="5">
        <f>J71+J73+J75+J79</f>
        <v>6475066.91</v>
      </c>
      <c r="K70" s="5">
        <f t="shared" si="2"/>
        <v>99.79147819018905</v>
      </c>
      <c r="L70" s="396"/>
      <c r="M70" s="396"/>
    </row>
    <row r="71" spans="2:12" ht="18.75" customHeight="1">
      <c r="B71" s="3"/>
      <c r="C71" s="2" t="s">
        <v>177</v>
      </c>
      <c r="D71" s="458"/>
      <c r="E71" s="458"/>
      <c r="F71" s="455" t="s">
        <v>178</v>
      </c>
      <c r="G71" s="455"/>
      <c r="H71" s="455"/>
      <c r="I71" s="397" t="s">
        <v>2</v>
      </c>
      <c r="J71" s="4">
        <v>4469009</v>
      </c>
      <c r="K71" s="4">
        <f t="shared" si="2"/>
        <v>100</v>
      </c>
      <c r="L71" s="396"/>
    </row>
    <row r="72" spans="2:12" ht="15" customHeight="1">
      <c r="B72" s="3"/>
      <c r="C72" s="3"/>
      <c r="D72" s="459" t="s">
        <v>179</v>
      </c>
      <c r="E72" s="459"/>
      <c r="F72" s="455" t="s">
        <v>180</v>
      </c>
      <c r="G72" s="455"/>
      <c r="H72" s="455"/>
      <c r="I72" s="397" t="s">
        <v>2</v>
      </c>
      <c r="J72" s="4">
        <v>4469009</v>
      </c>
      <c r="K72" s="4">
        <f t="shared" si="2"/>
        <v>100</v>
      </c>
      <c r="L72" s="396"/>
    </row>
    <row r="73" spans="2:12" ht="13.5" customHeight="1">
      <c r="B73" s="3"/>
      <c r="C73" s="2" t="s">
        <v>181</v>
      </c>
      <c r="D73" s="458"/>
      <c r="E73" s="458"/>
      <c r="F73" s="455" t="s">
        <v>182</v>
      </c>
      <c r="G73" s="455"/>
      <c r="H73" s="455"/>
      <c r="I73" s="397" t="s">
        <v>3</v>
      </c>
      <c r="J73" s="4">
        <v>1869300</v>
      </c>
      <c r="K73" s="4">
        <f t="shared" si="2"/>
        <v>100</v>
      </c>
      <c r="L73" s="396"/>
    </row>
    <row r="74" spans="2:12" ht="15" customHeight="1">
      <c r="B74" s="3"/>
      <c r="C74" s="3"/>
      <c r="D74" s="459" t="s">
        <v>179</v>
      </c>
      <c r="E74" s="459"/>
      <c r="F74" s="455" t="s">
        <v>180</v>
      </c>
      <c r="G74" s="455"/>
      <c r="H74" s="455"/>
      <c r="I74" s="397" t="s">
        <v>3</v>
      </c>
      <c r="J74" s="4">
        <v>1869300</v>
      </c>
      <c r="K74" s="4">
        <f t="shared" si="2"/>
        <v>100</v>
      </c>
      <c r="L74" s="396"/>
    </row>
    <row r="75" spans="2:12" ht="13.5" customHeight="1">
      <c r="B75" s="3"/>
      <c r="C75" s="2" t="s">
        <v>183</v>
      </c>
      <c r="D75" s="458"/>
      <c r="E75" s="458"/>
      <c r="F75" s="455" t="s">
        <v>184</v>
      </c>
      <c r="G75" s="455"/>
      <c r="H75" s="455"/>
      <c r="I75" s="397" t="s">
        <v>4</v>
      </c>
      <c r="J75" s="4">
        <f>SUM(J76:J78)</f>
        <v>62814.91</v>
      </c>
      <c r="K75" s="4">
        <f t="shared" si="2"/>
        <v>82.27764602944133</v>
      </c>
      <c r="L75" s="396"/>
    </row>
    <row r="76" spans="2:12" ht="15" customHeight="1">
      <c r="B76" s="3"/>
      <c r="C76" s="3"/>
      <c r="D76" s="459" t="s">
        <v>119</v>
      </c>
      <c r="E76" s="459"/>
      <c r="F76" s="455" t="s">
        <v>654</v>
      </c>
      <c r="G76" s="455"/>
      <c r="H76" s="455"/>
      <c r="I76" s="397" t="s">
        <v>161</v>
      </c>
      <c r="J76" s="4">
        <v>4811.94</v>
      </c>
      <c r="K76" s="4">
        <f t="shared" si="2"/>
        <v>24.0597</v>
      </c>
      <c r="L76" s="396"/>
    </row>
    <row r="77" spans="2:12" ht="15" customHeight="1">
      <c r="B77" s="3"/>
      <c r="C77" s="3"/>
      <c r="D77" s="459" t="s">
        <v>103</v>
      </c>
      <c r="E77" s="459"/>
      <c r="F77" s="455" t="s">
        <v>104</v>
      </c>
      <c r="G77" s="455"/>
      <c r="H77" s="455"/>
      <c r="I77" s="397" t="s">
        <v>5</v>
      </c>
      <c r="J77" s="4">
        <v>32879.92</v>
      </c>
      <c r="K77" s="4">
        <f t="shared" si="2"/>
        <v>105.31010185125874</v>
      </c>
      <c r="L77" s="396"/>
    </row>
    <row r="78" spans="2:12" ht="43.5" customHeight="1">
      <c r="B78" s="3"/>
      <c r="C78" s="3"/>
      <c r="D78" s="459" t="s">
        <v>195</v>
      </c>
      <c r="E78" s="459"/>
      <c r="F78" s="455" t="s">
        <v>6</v>
      </c>
      <c r="G78" s="455"/>
      <c r="H78" s="455"/>
      <c r="I78" s="397" t="s">
        <v>7</v>
      </c>
      <c r="J78" s="4">
        <v>25123.05</v>
      </c>
      <c r="K78" s="4">
        <f t="shared" si="2"/>
        <v>100</v>
      </c>
      <c r="L78" s="396"/>
    </row>
    <row r="79" spans="2:12" ht="13.5" customHeight="1">
      <c r="B79" s="3"/>
      <c r="C79" s="2" t="s">
        <v>185</v>
      </c>
      <c r="D79" s="458"/>
      <c r="E79" s="458"/>
      <c r="F79" s="455" t="s">
        <v>186</v>
      </c>
      <c r="G79" s="455"/>
      <c r="H79" s="455"/>
      <c r="I79" s="397" t="s">
        <v>8</v>
      </c>
      <c r="J79" s="4">
        <v>73943</v>
      </c>
      <c r="K79" s="4">
        <f t="shared" si="2"/>
        <v>100</v>
      </c>
      <c r="L79" s="396"/>
    </row>
    <row r="80" spans="2:12" ht="15" customHeight="1">
      <c r="B80" s="3"/>
      <c r="C80" s="3"/>
      <c r="D80" s="459" t="s">
        <v>179</v>
      </c>
      <c r="E80" s="459"/>
      <c r="F80" s="455" t="s">
        <v>180</v>
      </c>
      <c r="G80" s="455"/>
      <c r="H80" s="455"/>
      <c r="I80" s="397" t="s">
        <v>8</v>
      </c>
      <c r="J80" s="4">
        <v>73943</v>
      </c>
      <c r="K80" s="4">
        <f t="shared" si="2"/>
        <v>100</v>
      </c>
      <c r="L80" s="396"/>
    </row>
    <row r="81" spans="2:13" s="392" customFormat="1" ht="13.5" customHeight="1">
      <c r="B81" s="393" t="s">
        <v>187</v>
      </c>
      <c r="C81" s="394"/>
      <c r="D81" s="460"/>
      <c r="E81" s="460"/>
      <c r="F81" s="461" t="s">
        <v>188</v>
      </c>
      <c r="G81" s="461"/>
      <c r="H81" s="461"/>
      <c r="I81" s="395" t="s">
        <v>9</v>
      </c>
      <c r="J81" s="5">
        <f>J82+J86+J92+J95+J98</f>
        <v>294972.91000000003</v>
      </c>
      <c r="K81" s="5">
        <f t="shared" si="2"/>
        <v>98.64959709142241</v>
      </c>
      <c r="L81" s="396"/>
      <c r="M81" s="396"/>
    </row>
    <row r="82" spans="2:12" ht="13.5" customHeight="1">
      <c r="B82" s="3"/>
      <c r="C82" s="2" t="s">
        <v>189</v>
      </c>
      <c r="D82" s="458"/>
      <c r="E82" s="458"/>
      <c r="F82" s="455" t="s">
        <v>190</v>
      </c>
      <c r="G82" s="455"/>
      <c r="H82" s="455"/>
      <c r="I82" s="397" t="s">
        <v>10</v>
      </c>
      <c r="J82" s="4">
        <f>SUM(J83:J85)</f>
        <v>26014.79</v>
      </c>
      <c r="K82" s="4">
        <f t="shared" si="2"/>
        <v>85.34078525309825</v>
      </c>
      <c r="L82" s="396"/>
    </row>
    <row r="83" spans="2:12" ht="13.5" customHeight="1">
      <c r="B83" s="3"/>
      <c r="C83" s="2"/>
      <c r="D83" s="453" t="s">
        <v>116</v>
      </c>
      <c r="E83" s="454"/>
      <c r="F83" s="455" t="s">
        <v>117</v>
      </c>
      <c r="G83" s="455"/>
      <c r="H83" s="455"/>
      <c r="I83" s="398" t="s">
        <v>657</v>
      </c>
      <c r="J83" s="4">
        <v>26</v>
      </c>
      <c r="K83" s="4"/>
      <c r="L83" s="396"/>
    </row>
    <row r="84" spans="2:12" ht="15" customHeight="1">
      <c r="B84" s="3"/>
      <c r="C84" s="3"/>
      <c r="D84" s="459" t="s">
        <v>125</v>
      </c>
      <c r="E84" s="459"/>
      <c r="F84" s="455" t="s">
        <v>126</v>
      </c>
      <c r="G84" s="455"/>
      <c r="H84" s="455"/>
      <c r="I84" s="397" t="s">
        <v>191</v>
      </c>
      <c r="J84" s="4">
        <v>5474.18</v>
      </c>
      <c r="K84" s="4">
        <f>J84/I84*100</f>
        <v>57.62294736842105</v>
      </c>
      <c r="L84" s="396"/>
    </row>
    <row r="85" spans="2:12" ht="54" customHeight="1">
      <c r="B85" s="3"/>
      <c r="C85" s="3"/>
      <c r="D85" s="459" t="s">
        <v>97</v>
      </c>
      <c r="E85" s="459"/>
      <c r="F85" s="455" t="s">
        <v>533</v>
      </c>
      <c r="G85" s="455"/>
      <c r="H85" s="455"/>
      <c r="I85" s="397" t="s">
        <v>537</v>
      </c>
      <c r="J85" s="4">
        <v>20514.61</v>
      </c>
      <c r="K85" s="4">
        <f>J85/I85*100</f>
        <v>97.76580748038214</v>
      </c>
      <c r="L85" s="396"/>
    </row>
    <row r="86" spans="2:12" ht="13.5" customHeight="1">
      <c r="B86" s="3"/>
      <c r="C86" s="2" t="s">
        <v>193</v>
      </c>
      <c r="D86" s="458"/>
      <c r="E86" s="458"/>
      <c r="F86" s="455" t="s">
        <v>194</v>
      </c>
      <c r="G86" s="455"/>
      <c r="H86" s="455"/>
      <c r="I86" s="397" t="s">
        <v>11</v>
      </c>
      <c r="J86" s="4">
        <f>SUM(J87:J91)</f>
        <v>249465.1</v>
      </c>
      <c r="K86" s="4">
        <f>J86/I86*100</f>
        <v>102.60859729437364</v>
      </c>
      <c r="L86" s="396"/>
    </row>
    <row r="87" spans="2:12" ht="25.5" customHeight="1">
      <c r="B87" s="3"/>
      <c r="C87" s="3"/>
      <c r="D87" s="459" t="s">
        <v>12</v>
      </c>
      <c r="E87" s="459"/>
      <c r="F87" s="455" t="s">
        <v>13</v>
      </c>
      <c r="G87" s="455"/>
      <c r="H87" s="455"/>
      <c r="I87" s="397" t="s">
        <v>14</v>
      </c>
      <c r="J87" s="4">
        <v>15562</v>
      </c>
      <c r="K87" s="4">
        <f>J87/I87*100</f>
        <v>107.32413793103449</v>
      </c>
      <c r="L87" s="396"/>
    </row>
    <row r="88" spans="2:12" ht="34.5" customHeight="1">
      <c r="B88" s="3"/>
      <c r="C88" s="3"/>
      <c r="D88" s="459" t="s">
        <v>15</v>
      </c>
      <c r="E88" s="459"/>
      <c r="F88" s="455" t="s">
        <v>16</v>
      </c>
      <c r="G88" s="455"/>
      <c r="H88" s="455"/>
      <c r="I88" s="397" t="s">
        <v>17</v>
      </c>
      <c r="J88" s="4">
        <v>81712.2</v>
      </c>
      <c r="K88" s="4">
        <f>J88/I88*100</f>
        <v>106.81333333333333</v>
      </c>
      <c r="L88" s="396"/>
    </row>
    <row r="89" spans="2:12" ht="18.75" customHeight="1">
      <c r="B89" s="3"/>
      <c r="C89" s="3"/>
      <c r="D89" s="453" t="s">
        <v>116</v>
      </c>
      <c r="E89" s="454"/>
      <c r="F89" s="455" t="s">
        <v>117</v>
      </c>
      <c r="G89" s="455"/>
      <c r="H89" s="455"/>
      <c r="I89" s="398" t="s">
        <v>657</v>
      </c>
      <c r="J89" s="4">
        <v>11.6</v>
      </c>
      <c r="K89" s="4"/>
      <c r="L89" s="396"/>
    </row>
    <row r="90" spans="2:12" ht="25.5" customHeight="1">
      <c r="B90" s="3"/>
      <c r="C90" s="3"/>
      <c r="D90" s="459" t="s">
        <v>192</v>
      </c>
      <c r="E90" s="459"/>
      <c r="F90" s="455" t="s">
        <v>18</v>
      </c>
      <c r="G90" s="455"/>
      <c r="H90" s="455"/>
      <c r="I90" s="397" t="s">
        <v>19</v>
      </c>
      <c r="J90" s="4">
        <v>109.3</v>
      </c>
      <c r="K90" s="4">
        <f aca="true" t="shared" si="3" ref="K90:K105">J90/I90*100</f>
        <v>206.22641509433964</v>
      </c>
      <c r="L90" s="396"/>
    </row>
    <row r="91" spans="2:12" ht="43.5" customHeight="1">
      <c r="B91" s="3"/>
      <c r="C91" s="3"/>
      <c r="D91" s="459" t="s">
        <v>195</v>
      </c>
      <c r="E91" s="459"/>
      <c r="F91" s="455" t="s">
        <v>6</v>
      </c>
      <c r="G91" s="455"/>
      <c r="H91" s="455"/>
      <c r="I91" s="397" t="s">
        <v>20</v>
      </c>
      <c r="J91" s="4">
        <v>152070</v>
      </c>
      <c r="K91" s="4">
        <f t="shared" si="3"/>
        <v>100</v>
      </c>
      <c r="L91" s="396"/>
    </row>
    <row r="92" spans="2:12" ht="13.5" customHeight="1">
      <c r="B92" s="3"/>
      <c r="C92" s="2" t="s">
        <v>196</v>
      </c>
      <c r="D92" s="458"/>
      <c r="E92" s="458"/>
      <c r="F92" s="455" t="s">
        <v>197</v>
      </c>
      <c r="G92" s="455"/>
      <c r="H92" s="455"/>
      <c r="I92" s="397" t="s">
        <v>21</v>
      </c>
      <c r="J92" s="4">
        <f>SUM(J93:J94)</f>
        <v>17173.47</v>
      </c>
      <c r="K92" s="4">
        <f t="shared" si="3"/>
        <v>84.28924461764612</v>
      </c>
      <c r="L92" s="396"/>
    </row>
    <row r="93" spans="2:12" ht="15" customHeight="1">
      <c r="B93" s="3"/>
      <c r="C93" s="3"/>
      <c r="D93" s="459" t="s">
        <v>125</v>
      </c>
      <c r="E93" s="459"/>
      <c r="F93" s="455" t="s">
        <v>126</v>
      </c>
      <c r="G93" s="455"/>
      <c r="H93" s="455"/>
      <c r="I93" s="397" t="s">
        <v>130</v>
      </c>
      <c r="J93" s="4">
        <v>1654</v>
      </c>
      <c r="K93" s="4">
        <f t="shared" si="3"/>
        <v>47.25714285714286</v>
      </c>
      <c r="L93" s="396"/>
    </row>
    <row r="94" spans="2:12" ht="54" customHeight="1">
      <c r="B94" s="3"/>
      <c r="C94" s="3"/>
      <c r="D94" s="459" t="s">
        <v>97</v>
      </c>
      <c r="E94" s="459"/>
      <c r="F94" s="455" t="s">
        <v>533</v>
      </c>
      <c r="G94" s="455"/>
      <c r="H94" s="455"/>
      <c r="I94" s="397" t="s">
        <v>538</v>
      </c>
      <c r="J94" s="4">
        <v>15519.47</v>
      </c>
      <c r="K94" s="4">
        <f t="shared" si="3"/>
        <v>91.97022717777467</v>
      </c>
      <c r="L94" s="396"/>
    </row>
    <row r="95" spans="2:12" ht="18.75" customHeight="1">
      <c r="B95" s="3"/>
      <c r="C95" s="2" t="s">
        <v>198</v>
      </c>
      <c r="D95" s="458"/>
      <c r="E95" s="458"/>
      <c r="F95" s="455" t="s">
        <v>199</v>
      </c>
      <c r="G95" s="455"/>
      <c r="H95" s="455"/>
      <c r="I95" s="397" t="s">
        <v>22</v>
      </c>
      <c r="J95" s="4">
        <f>SUM(J96:J97)</f>
        <v>1762.03</v>
      </c>
      <c r="K95" s="4">
        <f t="shared" si="3"/>
        <v>97.89055555555557</v>
      </c>
      <c r="L95" s="396"/>
    </row>
    <row r="96" spans="2:12" ht="15" customHeight="1">
      <c r="B96" s="3"/>
      <c r="C96" s="3"/>
      <c r="D96" s="459" t="s">
        <v>119</v>
      </c>
      <c r="E96" s="459"/>
      <c r="F96" s="455" t="s">
        <v>654</v>
      </c>
      <c r="G96" s="455"/>
      <c r="H96" s="455"/>
      <c r="I96" s="397" t="s">
        <v>431</v>
      </c>
      <c r="J96" s="4">
        <v>378.76</v>
      </c>
      <c r="K96" s="4">
        <f t="shared" si="3"/>
        <v>63.126666666666665</v>
      </c>
      <c r="L96" s="396"/>
    </row>
    <row r="97" spans="2:12" ht="15" customHeight="1">
      <c r="B97" s="3"/>
      <c r="C97" s="3"/>
      <c r="D97" s="459" t="s">
        <v>103</v>
      </c>
      <c r="E97" s="459"/>
      <c r="F97" s="455" t="s">
        <v>104</v>
      </c>
      <c r="G97" s="455"/>
      <c r="H97" s="455"/>
      <c r="I97" s="397" t="s">
        <v>23</v>
      </c>
      <c r="J97" s="4">
        <v>1383.27</v>
      </c>
      <c r="K97" s="4">
        <f t="shared" si="3"/>
        <v>115.2725</v>
      </c>
      <c r="L97" s="396"/>
    </row>
    <row r="98" spans="2:12" ht="57" customHeight="1">
      <c r="B98" s="3"/>
      <c r="C98" s="2" t="s">
        <v>432</v>
      </c>
      <c r="D98" s="458"/>
      <c r="E98" s="458"/>
      <c r="F98" s="455" t="s">
        <v>433</v>
      </c>
      <c r="G98" s="455"/>
      <c r="H98" s="455"/>
      <c r="I98" s="397" t="s">
        <v>539</v>
      </c>
      <c r="J98" s="4">
        <v>557.52</v>
      </c>
      <c r="K98" s="4">
        <f t="shared" si="3"/>
        <v>17.26126895962401</v>
      </c>
      <c r="L98" s="396"/>
    </row>
    <row r="99" spans="2:12" ht="54" customHeight="1">
      <c r="B99" s="3"/>
      <c r="C99" s="3"/>
      <c r="D99" s="459" t="s">
        <v>97</v>
      </c>
      <c r="E99" s="459"/>
      <c r="F99" s="455" t="s">
        <v>533</v>
      </c>
      <c r="G99" s="455"/>
      <c r="H99" s="455"/>
      <c r="I99" s="397" t="s">
        <v>539</v>
      </c>
      <c r="J99" s="4">
        <v>557.52</v>
      </c>
      <c r="K99" s="4">
        <f t="shared" si="3"/>
        <v>17.26126895962401</v>
      </c>
      <c r="L99" s="396"/>
    </row>
    <row r="100" spans="2:13" s="392" customFormat="1" ht="13.5" customHeight="1">
      <c r="B100" s="393" t="s">
        <v>200</v>
      </c>
      <c r="C100" s="394"/>
      <c r="D100" s="460"/>
      <c r="E100" s="460"/>
      <c r="F100" s="461" t="s">
        <v>201</v>
      </c>
      <c r="G100" s="461"/>
      <c r="H100" s="461"/>
      <c r="I100" s="395" t="s">
        <v>24</v>
      </c>
      <c r="J100" s="5">
        <f>J101+J103+J105+J109+J112+J114+J116+J118++J121+J123</f>
        <v>5089897.54</v>
      </c>
      <c r="K100" s="5">
        <f t="shared" si="3"/>
        <v>97.90532081369777</v>
      </c>
      <c r="L100" s="396"/>
      <c r="M100" s="396"/>
    </row>
    <row r="101" spans="2:12" ht="13.5" customHeight="1">
      <c r="B101" s="3"/>
      <c r="C101" s="2" t="s">
        <v>202</v>
      </c>
      <c r="D101" s="458"/>
      <c r="E101" s="458"/>
      <c r="F101" s="455" t="s">
        <v>203</v>
      </c>
      <c r="G101" s="455"/>
      <c r="H101" s="455"/>
      <c r="I101" s="397" t="s">
        <v>25</v>
      </c>
      <c r="J101" s="4">
        <v>21300</v>
      </c>
      <c r="K101" s="4">
        <f t="shared" si="3"/>
        <v>100</v>
      </c>
      <c r="L101" s="396"/>
    </row>
    <row r="102" spans="2:12" ht="43.5" customHeight="1">
      <c r="B102" s="3"/>
      <c r="C102" s="3"/>
      <c r="D102" s="459" t="s">
        <v>195</v>
      </c>
      <c r="E102" s="459"/>
      <c r="F102" s="455" t="s">
        <v>6</v>
      </c>
      <c r="G102" s="455"/>
      <c r="H102" s="455"/>
      <c r="I102" s="397" t="s">
        <v>25</v>
      </c>
      <c r="J102" s="4">
        <v>21300</v>
      </c>
      <c r="K102" s="4">
        <f t="shared" si="3"/>
        <v>100</v>
      </c>
      <c r="L102" s="396"/>
    </row>
    <row r="103" spans="2:12" ht="13.5" customHeight="1">
      <c r="B103" s="3"/>
      <c r="C103" s="2" t="s">
        <v>541</v>
      </c>
      <c r="D103" s="458"/>
      <c r="E103" s="458"/>
      <c r="F103" s="455" t="s">
        <v>542</v>
      </c>
      <c r="G103" s="455"/>
      <c r="H103" s="455"/>
      <c r="I103" s="397" t="s">
        <v>543</v>
      </c>
      <c r="J103" s="4">
        <v>2290699.54</v>
      </c>
      <c r="K103" s="4">
        <f t="shared" si="3"/>
        <v>97.16968535968529</v>
      </c>
      <c r="L103" s="396"/>
    </row>
    <row r="104" spans="2:12" ht="82.5" customHeight="1">
      <c r="B104" s="3"/>
      <c r="C104" s="3"/>
      <c r="D104" s="459" t="s">
        <v>544</v>
      </c>
      <c r="E104" s="459"/>
      <c r="F104" s="455" t="s">
        <v>545</v>
      </c>
      <c r="G104" s="455"/>
      <c r="H104" s="455"/>
      <c r="I104" s="397" t="s">
        <v>543</v>
      </c>
      <c r="J104" s="4">
        <v>2290699.54</v>
      </c>
      <c r="K104" s="4">
        <f t="shared" si="3"/>
        <v>97.16968535968529</v>
      </c>
      <c r="L104" s="396"/>
    </row>
    <row r="105" spans="2:12" ht="38.25" customHeight="1">
      <c r="B105" s="3"/>
      <c r="C105" s="2" t="s">
        <v>204</v>
      </c>
      <c r="D105" s="458"/>
      <c r="E105" s="458"/>
      <c r="F105" s="455" t="s">
        <v>434</v>
      </c>
      <c r="G105" s="455"/>
      <c r="H105" s="455"/>
      <c r="I105" s="397" t="s">
        <v>26</v>
      </c>
      <c r="J105" s="4">
        <f>SUM(J106:J108)</f>
        <v>1999953.2100000002</v>
      </c>
      <c r="K105" s="4">
        <f t="shared" si="3"/>
        <v>98.97289514368232</v>
      </c>
      <c r="L105" s="396"/>
    </row>
    <row r="106" spans="2:12" ht="18" customHeight="1">
      <c r="B106" s="3"/>
      <c r="C106" s="2"/>
      <c r="D106" s="456" t="s">
        <v>103</v>
      </c>
      <c r="E106" s="457"/>
      <c r="F106" s="455" t="s">
        <v>104</v>
      </c>
      <c r="G106" s="455"/>
      <c r="H106" s="455"/>
      <c r="I106" s="397"/>
      <c r="J106" s="4">
        <v>74.06</v>
      </c>
      <c r="K106" s="4"/>
      <c r="L106" s="396"/>
    </row>
    <row r="107" spans="2:12" ht="54" customHeight="1">
      <c r="B107" s="3"/>
      <c r="C107" s="3"/>
      <c r="D107" s="459" t="s">
        <v>97</v>
      </c>
      <c r="E107" s="459"/>
      <c r="F107" s="455" t="s">
        <v>533</v>
      </c>
      <c r="G107" s="455"/>
      <c r="H107" s="455"/>
      <c r="I107" s="397" t="s">
        <v>546</v>
      </c>
      <c r="J107" s="4">
        <v>1996208.84</v>
      </c>
      <c r="K107" s="4">
        <f aca="true" t="shared" si="4" ref="K107:K154">J107/I107*100</f>
        <v>99.2789027546516</v>
      </c>
      <c r="L107" s="396"/>
    </row>
    <row r="108" spans="2:12" ht="43.5" customHeight="1">
      <c r="B108" s="3"/>
      <c r="C108" s="3"/>
      <c r="D108" s="459" t="s">
        <v>205</v>
      </c>
      <c r="E108" s="459"/>
      <c r="F108" s="455" t="s">
        <v>206</v>
      </c>
      <c r="G108" s="455"/>
      <c r="H108" s="455"/>
      <c r="I108" s="397" t="s">
        <v>100</v>
      </c>
      <c r="J108" s="4">
        <v>3670.31</v>
      </c>
      <c r="K108" s="4">
        <f t="shared" si="4"/>
        <v>36.7031</v>
      </c>
      <c r="L108" s="396"/>
    </row>
    <row r="109" spans="2:12" ht="48" customHeight="1">
      <c r="B109" s="3"/>
      <c r="C109" s="2" t="s">
        <v>207</v>
      </c>
      <c r="D109" s="458"/>
      <c r="E109" s="458"/>
      <c r="F109" s="455" t="s">
        <v>435</v>
      </c>
      <c r="G109" s="455"/>
      <c r="H109" s="455"/>
      <c r="I109" s="397" t="s">
        <v>27</v>
      </c>
      <c r="J109" s="4">
        <f>SUM(J110:J111)</f>
        <v>49928.46</v>
      </c>
      <c r="K109" s="4">
        <f t="shared" si="4"/>
        <v>95.73642429820525</v>
      </c>
      <c r="L109" s="396"/>
    </row>
    <row r="110" spans="2:12" ht="54" customHeight="1">
      <c r="B110" s="3"/>
      <c r="C110" s="3"/>
      <c r="D110" s="459" t="s">
        <v>97</v>
      </c>
      <c r="E110" s="459"/>
      <c r="F110" s="455" t="s">
        <v>533</v>
      </c>
      <c r="G110" s="455"/>
      <c r="H110" s="455"/>
      <c r="I110" s="397" t="s">
        <v>547</v>
      </c>
      <c r="J110" s="4">
        <v>23830.41</v>
      </c>
      <c r="K110" s="4">
        <f t="shared" si="4"/>
        <v>95.88930468372767</v>
      </c>
      <c r="L110" s="396"/>
    </row>
    <row r="111" spans="2:12" ht="43.5" customHeight="1">
      <c r="B111" s="3"/>
      <c r="C111" s="3"/>
      <c r="D111" s="459" t="s">
        <v>195</v>
      </c>
      <c r="E111" s="459"/>
      <c r="F111" s="455" t="s">
        <v>6</v>
      </c>
      <c r="G111" s="455"/>
      <c r="H111" s="455"/>
      <c r="I111" s="397" t="s">
        <v>28</v>
      </c>
      <c r="J111" s="4">
        <v>26098.05</v>
      </c>
      <c r="K111" s="4">
        <f t="shared" si="4"/>
        <v>95.59725274725275</v>
      </c>
      <c r="L111" s="396"/>
    </row>
    <row r="112" spans="2:12" ht="18.75" customHeight="1">
      <c r="B112" s="3"/>
      <c r="C112" s="2" t="s">
        <v>208</v>
      </c>
      <c r="D112" s="458"/>
      <c r="E112" s="458"/>
      <c r="F112" s="455" t="s">
        <v>209</v>
      </c>
      <c r="G112" s="455"/>
      <c r="H112" s="455"/>
      <c r="I112" s="397" t="s">
        <v>29</v>
      </c>
      <c r="J112" s="4">
        <v>149008.62</v>
      </c>
      <c r="K112" s="4">
        <f t="shared" si="4"/>
        <v>91.285842936171</v>
      </c>
      <c r="L112" s="396"/>
    </row>
    <row r="113" spans="2:12" ht="43.5" customHeight="1">
      <c r="B113" s="3"/>
      <c r="C113" s="3"/>
      <c r="D113" s="459" t="s">
        <v>195</v>
      </c>
      <c r="E113" s="459"/>
      <c r="F113" s="455" t="s">
        <v>6</v>
      </c>
      <c r="G113" s="455"/>
      <c r="H113" s="455"/>
      <c r="I113" s="397" t="s">
        <v>29</v>
      </c>
      <c r="J113" s="4">
        <v>149008.62</v>
      </c>
      <c r="K113" s="4">
        <f t="shared" si="4"/>
        <v>91.285842936171</v>
      </c>
      <c r="L113" s="396"/>
    </row>
    <row r="114" spans="2:12" ht="13.5" customHeight="1">
      <c r="B114" s="3"/>
      <c r="C114" s="2" t="s">
        <v>210</v>
      </c>
      <c r="D114" s="458"/>
      <c r="E114" s="458"/>
      <c r="F114" s="455" t="s">
        <v>211</v>
      </c>
      <c r="G114" s="455"/>
      <c r="H114" s="455"/>
      <c r="I114" s="397" t="s">
        <v>548</v>
      </c>
      <c r="J114" s="4">
        <v>1785.96</v>
      </c>
      <c r="K114" s="4">
        <f t="shared" si="4"/>
        <v>92.41085981279397</v>
      </c>
      <c r="L114" s="396"/>
    </row>
    <row r="115" spans="2:12" ht="54" customHeight="1">
      <c r="B115" s="3"/>
      <c r="C115" s="3"/>
      <c r="D115" s="459" t="s">
        <v>97</v>
      </c>
      <c r="E115" s="459"/>
      <c r="F115" s="455" t="s">
        <v>533</v>
      </c>
      <c r="G115" s="455"/>
      <c r="H115" s="455"/>
      <c r="I115" s="397" t="s">
        <v>548</v>
      </c>
      <c r="J115" s="4">
        <v>1785.96</v>
      </c>
      <c r="K115" s="4">
        <f t="shared" si="4"/>
        <v>92.41085981279397</v>
      </c>
      <c r="L115" s="396"/>
    </row>
    <row r="116" spans="2:12" ht="13.5" customHeight="1">
      <c r="B116" s="3"/>
      <c r="C116" s="2" t="s">
        <v>212</v>
      </c>
      <c r="D116" s="458"/>
      <c r="E116" s="458"/>
      <c r="F116" s="455" t="s">
        <v>213</v>
      </c>
      <c r="G116" s="455"/>
      <c r="H116" s="455"/>
      <c r="I116" s="397" t="s">
        <v>30</v>
      </c>
      <c r="J116" s="4">
        <v>296075.29</v>
      </c>
      <c r="K116" s="4">
        <f t="shared" si="4"/>
        <v>96.75631452184797</v>
      </c>
      <c r="L116" s="396"/>
    </row>
    <row r="117" spans="2:12" ht="43.5" customHeight="1">
      <c r="B117" s="3"/>
      <c r="C117" s="3"/>
      <c r="D117" s="459" t="s">
        <v>195</v>
      </c>
      <c r="E117" s="459"/>
      <c r="F117" s="455" t="s">
        <v>6</v>
      </c>
      <c r="G117" s="455"/>
      <c r="H117" s="455"/>
      <c r="I117" s="397" t="s">
        <v>30</v>
      </c>
      <c r="J117" s="4">
        <v>296075.29</v>
      </c>
      <c r="K117" s="4">
        <f t="shared" si="4"/>
        <v>96.75631452184797</v>
      </c>
      <c r="L117" s="396"/>
    </row>
    <row r="118" spans="2:12" ht="18.75" customHeight="1">
      <c r="B118" s="3"/>
      <c r="C118" s="2" t="s">
        <v>214</v>
      </c>
      <c r="D118" s="458"/>
      <c r="E118" s="458"/>
      <c r="F118" s="455" t="s">
        <v>215</v>
      </c>
      <c r="G118" s="455"/>
      <c r="H118" s="455"/>
      <c r="I118" s="397" t="s">
        <v>31</v>
      </c>
      <c r="J118" s="4">
        <f>SUM(J119:J120)</f>
        <v>127273.84</v>
      </c>
      <c r="K118" s="4">
        <f t="shared" si="4"/>
        <v>104.40240511209365</v>
      </c>
      <c r="L118" s="396"/>
    </row>
    <row r="119" spans="2:12" ht="15" customHeight="1">
      <c r="B119" s="3"/>
      <c r="C119" s="3"/>
      <c r="D119" s="459" t="s">
        <v>103</v>
      </c>
      <c r="E119" s="459"/>
      <c r="F119" s="455" t="s">
        <v>104</v>
      </c>
      <c r="G119" s="455"/>
      <c r="H119" s="455"/>
      <c r="I119" s="397" t="s">
        <v>32</v>
      </c>
      <c r="J119" s="4">
        <v>21366.84</v>
      </c>
      <c r="K119" s="4">
        <f t="shared" si="4"/>
        <v>133.54275</v>
      </c>
      <c r="L119" s="396"/>
    </row>
    <row r="120" spans="2:12" ht="43.5" customHeight="1">
      <c r="B120" s="3"/>
      <c r="C120" s="3"/>
      <c r="D120" s="459" t="s">
        <v>195</v>
      </c>
      <c r="E120" s="459"/>
      <c r="F120" s="455" t="s">
        <v>6</v>
      </c>
      <c r="G120" s="455"/>
      <c r="H120" s="455"/>
      <c r="I120" s="397" t="s">
        <v>33</v>
      </c>
      <c r="J120" s="4">
        <v>105907</v>
      </c>
      <c r="K120" s="4">
        <f t="shared" si="4"/>
        <v>100</v>
      </c>
      <c r="L120" s="396"/>
    </row>
    <row r="121" spans="2:12" ht="18.75" customHeight="1">
      <c r="B121" s="3"/>
      <c r="C121" s="2" t="s">
        <v>34</v>
      </c>
      <c r="D121" s="458"/>
      <c r="E121" s="458"/>
      <c r="F121" s="455" t="s">
        <v>35</v>
      </c>
      <c r="G121" s="455"/>
      <c r="H121" s="455"/>
      <c r="I121" s="397" t="s">
        <v>36</v>
      </c>
      <c r="J121" s="4">
        <v>13781.5</v>
      </c>
      <c r="K121" s="4">
        <f t="shared" si="4"/>
        <v>98.43928571428572</v>
      </c>
      <c r="L121" s="396"/>
    </row>
    <row r="122" spans="2:12" ht="15" customHeight="1">
      <c r="B122" s="3"/>
      <c r="C122" s="3"/>
      <c r="D122" s="459" t="s">
        <v>125</v>
      </c>
      <c r="E122" s="459"/>
      <c r="F122" s="455" t="s">
        <v>126</v>
      </c>
      <c r="G122" s="455"/>
      <c r="H122" s="455"/>
      <c r="I122" s="397" t="s">
        <v>36</v>
      </c>
      <c r="J122" s="4">
        <v>13781.5</v>
      </c>
      <c r="K122" s="4">
        <f t="shared" si="4"/>
        <v>98.43928571428572</v>
      </c>
      <c r="L122" s="396"/>
    </row>
    <row r="123" spans="2:12" ht="13.5" customHeight="1">
      <c r="B123" s="3"/>
      <c r="C123" s="2" t="s">
        <v>216</v>
      </c>
      <c r="D123" s="458"/>
      <c r="E123" s="458"/>
      <c r="F123" s="455" t="s">
        <v>96</v>
      </c>
      <c r="G123" s="455"/>
      <c r="H123" s="455"/>
      <c r="I123" s="397" t="s">
        <v>37</v>
      </c>
      <c r="J123" s="4">
        <f>SUM(J124:J125)</f>
        <v>140091.12</v>
      </c>
      <c r="K123" s="4">
        <f t="shared" si="4"/>
        <v>99.96512059369202</v>
      </c>
      <c r="L123" s="396"/>
    </row>
    <row r="124" spans="2:12" ht="54" customHeight="1">
      <c r="B124" s="3"/>
      <c r="C124" s="3"/>
      <c r="D124" s="459" t="s">
        <v>97</v>
      </c>
      <c r="E124" s="459"/>
      <c r="F124" s="455" t="s">
        <v>533</v>
      </c>
      <c r="G124" s="455"/>
      <c r="H124" s="455"/>
      <c r="I124" s="397" t="s">
        <v>549</v>
      </c>
      <c r="J124" s="4">
        <v>91.12</v>
      </c>
      <c r="K124" s="4">
        <f t="shared" si="4"/>
        <v>65.08571428571429</v>
      </c>
      <c r="L124" s="396"/>
    </row>
    <row r="125" spans="2:12" ht="43.5" customHeight="1">
      <c r="B125" s="3"/>
      <c r="C125" s="3"/>
      <c r="D125" s="459" t="s">
        <v>195</v>
      </c>
      <c r="E125" s="459"/>
      <c r="F125" s="455" t="s">
        <v>6</v>
      </c>
      <c r="G125" s="455"/>
      <c r="H125" s="455"/>
      <c r="I125" s="397" t="s">
        <v>38</v>
      </c>
      <c r="J125" s="4">
        <v>140000</v>
      </c>
      <c r="K125" s="4">
        <f t="shared" si="4"/>
        <v>100</v>
      </c>
      <c r="L125" s="396"/>
    </row>
    <row r="126" spans="2:13" s="392" customFormat="1" ht="13.5" customHeight="1">
      <c r="B126" s="393" t="s">
        <v>217</v>
      </c>
      <c r="C126" s="394"/>
      <c r="D126" s="460"/>
      <c r="E126" s="460"/>
      <c r="F126" s="461" t="s">
        <v>218</v>
      </c>
      <c r="G126" s="461"/>
      <c r="H126" s="461"/>
      <c r="I126" s="395" t="s">
        <v>39</v>
      </c>
      <c r="J126" s="5">
        <f>J127</f>
        <v>125235.93</v>
      </c>
      <c r="K126" s="5">
        <f t="shared" si="4"/>
        <v>95.45203234682134</v>
      </c>
      <c r="L126" s="396"/>
      <c r="M126" s="399"/>
    </row>
    <row r="127" spans="2:12" ht="13.5" customHeight="1">
      <c r="B127" s="3"/>
      <c r="C127" s="2" t="s">
        <v>219</v>
      </c>
      <c r="D127" s="458"/>
      <c r="E127" s="458"/>
      <c r="F127" s="455" t="s">
        <v>220</v>
      </c>
      <c r="G127" s="455"/>
      <c r="H127" s="455"/>
      <c r="I127" s="397" t="s">
        <v>39</v>
      </c>
      <c r="J127" s="4">
        <f>SUM(J128:J129)</f>
        <v>125235.93</v>
      </c>
      <c r="K127" s="4">
        <f t="shared" si="4"/>
        <v>95.45203234682134</v>
      </c>
      <c r="L127" s="396"/>
    </row>
    <row r="128" spans="2:12" ht="43.5" customHeight="1">
      <c r="B128" s="3"/>
      <c r="C128" s="3"/>
      <c r="D128" s="459" t="s">
        <v>195</v>
      </c>
      <c r="E128" s="459"/>
      <c r="F128" s="455" t="s">
        <v>6</v>
      </c>
      <c r="G128" s="455"/>
      <c r="H128" s="455"/>
      <c r="I128" s="397" t="s">
        <v>40</v>
      </c>
      <c r="J128" s="4">
        <v>125113.93</v>
      </c>
      <c r="K128" s="4">
        <f t="shared" si="4"/>
        <v>95.48640748542296</v>
      </c>
      <c r="L128" s="396"/>
    </row>
    <row r="129" spans="2:12" ht="54" customHeight="1">
      <c r="B129" s="3"/>
      <c r="C129" s="3"/>
      <c r="D129" s="459" t="s">
        <v>221</v>
      </c>
      <c r="E129" s="459"/>
      <c r="F129" s="455" t="s">
        <v>222</v>
      </c>
      <c r="G129" s="455"/>
      <c r="H129" s="455"/>
      <c r="I129" s="397" t="s">
        <v>41</v>
      </c>
      <c r="J129" s="4">
        <v>122</v>
      </c>
      <c r="K129" s="4">
        <f t="shared" si="4"/>
        <v>69.71428571428572</v>
      </c>
      <c r="L129" s="396"/>
    </row>
    <row r="130" spans="2:13" s="392" customFormat="1" ht="13.5" customHeight="1">
      <c r="B130" s="393" t="s">
        <v>223</v>
      </c>
      <c r="C130" s="394"/>
      <c r="D130" s="460"/>
      <c r="E130" s="460"/>
      <c r="F130" s="461" t="s">
        <v>224</v>
      </c>
      <c r="G130" s="461"/>
      <c r="H130" s="461"/>
      <c r="I130" s="395" t="s">
        <v>42</v>
      </c>
      <c r="J130" s="5">
        <f>J131+J135+J138+J140</f>
        <v>728846.81</v>
      </c>
      <c r="K130" s="5">
        <f t="shared" si="4"/>
        <v>93.4659841831036</v>
      </c>
      <c r="L130" s="396"/>
      <c r="M130" s="396"/>
    </row>
    <row r="131" spans="2:12" ht="13.5" customHeight="1">
      <c r="B131" s="3"/>
      <c r="C131" s="2" t="s">
        <v>398</v>
      </c>
      <c r="D131" s="458"/>
      <c r="E131" s="458"/>
      <c r="F131" s="455" t="s">
        <v>321</v>
      </c>
      <c r="G131" s="455"/>
      <c r="H131" s="455"/>
      <c r="I131" s="397" t="s">
        <v>43</v>
      </c>
      <c r="J131" s="4">
        <f>SUM(J132:J134)</f>
        <v>706946.47</v>
      </c>
      <c r="K131" s="4">
        <f t="shared" si="4"/>
        <v>93.32922363216788</v>
      </c>
      <c r="L131" s="396"/>
    </row>
    <row r="132" spans="2:12" ht="34.5" customHeight="1">
      <c r="B132" s="3"/>
      <c r="C132" s="3"/>
      <c r="D132" s="459" t="s">
        <v>169</v>
      </c>
      <c r="E132" s="459"/>
      <c r="F132" s="455" t="s">
        <v>170</v>
      </c>
      <c r="G132" s="455"/>
      <c r="H132" s="455"/>
      <c r="I132" s="397" t="s">
        <v>44</v>
      </c>
      <c r="J132" s="4">
        <v>559328.72</v>
      </c>
      <c r="K132" s="4">
        <f t="shared" si="4"/>
        <v>91.69323278688523</v>
      </c>
      <c r="L132" s="396"/>
    </row>
    <row r="133" spans="2:12" ht="15" customHeight="1">
      <c r="B133" s="3"/>
      <c r="C133" s="3"/>
      <c r="D133" s="459" t="s">
        <v>116</v>
      </c>
      <c r="E133" s="459"/>
      <c r="F133" s="455" t="s">
        <v>117</v>
      </c>
      <c r="G133" s="455"/>
      <c r="H133" s="455"/>
      <c r="I133" s="397" t="s">
        <v>45</v>
      </c>
      <c r="J133" s="4">
        <v>510.4</v>
      </c>
      <c r="K133" s="4">
        <f t="shared" si="4"/>
        <v>107.22689075630252</v>
      </c>
      <c r="L133" s="396"/>
    </row>
    <row r="134" spans="2:12" ht="43.5" customHeight="1">
      <c r="B134" s="3"/>
      <c r="C134" s="3"/>
      <c r="D134" s="459" t="s">
        <v>46</v>
      </c>
      <c r="E134" s="459"/>
      <c r="F134" s="455" t="s">
        <v>47</v>
      </c>
      <c r="G134" s="455"/>
      <c r="H134" s="455"/>
      <c r="I134" s="397" t="s">
        <v>48</v>
      </c>
      <c r="J134" s="4">
        <v>147107.35</v>
      </c>
      <c r="K134" s="4">
        <f t="shared" si="4"/>
        <v>100.07302721088436</v>
      </c>
      <c r="L134" s="396"/>
    </row>
    <row r="135" spans="2:12" ht="29.25" customHeight="1">
      <c r="B135" s="3"/>
      <c r="C135" s="2" t="s">
        <v>225</v>
      </c>
      <c r="D135" s="458"/>
      <c r="E135" s="458"/>
      <c r="F135" s="455" t="s">
        <v>226</v>
      </c>
      <c r="G135" s="455"/>
      <c r="H135" s="455"/>
      <c r="I135" s="397" t="s">
        <v>49</v>
      </c>
      <c r="J135" s="4">
        <f>SUM(J136:J137)</f>
        <v>15741.3</v>
      </c>
      <c r="K135" s="4">
        <f t="shared" si="4"/>
        <v>96.9530672579453</v>
      </c>
      <c r="L135" s="396"/>
    </row>
    <row r="136" spans="2:12" ht="15" customHeight="1">
      <c r="B136" s="3"/>
      <c r="C136" s="3"/>
      <c r="D136" s="459" t="s">
        <v>116</v>
      </c>
      <c r="E136" s="459"/>
      <c r="F136" s="455" t="s">
        <v>117</v>
      </c>
      <c r="G136" s="455"/>
      <c r="H136" s="455"/>
      <c r="I136" s="397" t="s">
        <v>50</v>
      </c>
      <c r="J136" s="4">
        <v>15735.88</v>
      </c>
      <c r="K136" s="4">
        <f t="shared" si="4"/>
        <v>99.99923741738688</v>
      </c>
      <c r="L136" s="396"/>
    </row>
    <row r="137" spans="2:12" ht="15" customHeight="1">
      <c r="B137" s="3"/>
      <c r="C137" s="3"/>
      <c r="D137" s="459" t="s">
        <v>119</v>
      </c>
      <c r="E137" s="459"/>
      <c r="F137" s="455" t="s">
        <v>654</v>
      </c>
      <c r="G137" s="455"/>
      <c r="H137" s="455"/>
      <c r="I137" s="397" t="s">
        <v>118</v>
      </c>
      <c r="J137" s="4">
        <v>5.42</v>
      </c>
      <c r="K137" s="4">
        <f t="shared" si="4"/>
        <v>1.084</v>
      </c>
      <c r="L137" s="396"/>
    </row>
    <row r="138" spans="2:12" ht="18.75" customHeight="1">
      <c r="B138" s="3"/>
      <c r="C138" s="2" t="s">
        <v>227</v>
      </c>
      <c r="D138" s="458"/>
      <c r="E138" s="458"/>
      <c r="F138" s="455" t="s">
        <v>228</v>
      </c>
      <c r="G138" s="455"/>
      <c r="H138" s="455"/>
      <c r="I138" s="397" t="s">
        <v>51</v>
      </c>
      <c r="J138" s="4">
        <v>159.04</v>
      </c>
      <c r="K138" s="4">
        <f t="shared" si="4"/>
        <v>182.80459770114942</v>
      </c>
      <c r="L138" s="396"/>
    </row>
    <row r="139" spans="2:12" ht="15" customHeight="1">
      <c r="B139" s="3"/>
      <c r="C139" s="3"/>
      <c r="D139" s="459" t="s">
        <v>103</v>
      </c>
      <c r="E139" s="459"/>
      <c r="F139" s="455" t="s">
        <v>104</v>
      </c>
      <c r="G139" s="455"/>
      <c r="H139" s="455"/>
      <c r="I139" s="397" t="s">
        <v>51</v>
      </c>
      <c r="J139" s="4">
        <v>159.04</v>
      </c>
      <c r="K139" s="4">
        <f t="shared" si="4"/>
        <v>182.80459770114942</v>
      </c>
      <c r="L139" s="396"/>
    </row>
    <row r="140" spans="2:12" ht="13.5" customHeight="1">
      <c r="B140" s="3"/>
      <c r="C140" s="2" t="s">
        <v>443</v>
      </c>
      <c r="D140" s="458"/>
      <c r="E140" s="458"/>
      <c r="F140" s="455" t="s">
        <v>96</v>
      </c>
      <c r="G140" s="455"/>
      <c r="H140" s="455"/>
      <c r="I140" s="397" t="s">
        <v>686</v>
      </c>
      <c r="J140" s="4">
        <v>6000</v>
      </c>
      <c r="K140" s="4">
        <f t="shared" si="4"/>
        <v>100</v>
      </c>
      <c r="L140" s="396"/>
    </row>
    <row r="141" spans="2:12" ht="43.5" customHeight="1">
      <c r="B141" s="3"/>
      <c r="C141" s="3"/>
      <c r="D141" s="459" t="s">
        <v>46</v>
      </c>
      <c r="E141" s="459"/>
      <c r="F141" s="455" t="s">
        <v>47</v>
      </c>
      <c r="G141" s="455"/>
      <c r="H141" s="455"/>
      <c r="I141" s="397" t="s">
        <v>686</v>
      </c>
      <c r="J141" s="4">
        <v>6000</v>
      </c>
      <c r="K141" s="4">
        <f t="shared" si="4"/>
        <v>100</v>
      </c>
      <c r="L141" s="396"/>
    </row>
    <row r="142" spans="2:13" s="392" customFormat="1" ht="13.5" customHeight="1">
      <c r="B142" s="393" t="s">
        <v>229</v>
      </c>
      <c r="C142" s="394"/>
      <c r="D142" s="460"/>
      <c r="E142" s="460"/>
      <c r="F142" s="461" t="s">
        <v>230</v>
      </c>
      <c r="G142" s="461"/>
      <c r="H142" s="461"/>
      <c r="I142" s="395" t="s">
        <v>52</v>
      </c>
      <c r="J142" s="5">
        <f>J143+J147</f>
        <v>13768.35</v>
      </c>
      <c r="K142" s="5">
        <f t="shared" si="4"/>
        <v>39.294357715688236</v>
      </c>
      <c r="L142" s="396"/>
      <c r="M142" s="396"/>
    </row>
    <row r="143" spans="2:12" ht="13.5" customHeight="1">
      <c r="B143" s="3"/>
      <c r="C143" s="2" t="s">
        <v>231</v>
      </c>
      <c r="D143" s="458"/>
      <c r="E143" s="458"/>
      <c r="F143" s="455" t="s">
        <v>232</v>
      </c>
      <c r="G143" s="455"/>
      <c r="H143" s="455"/>
      <c r="I143" s="397" t="s">
        <v>53</v>
      </c>
      <c r="J143" s="4">
        <f>SUM(J144:J146)</f>
        <v>7078.35</v>
      </c>
      <c r="K143" s="4">
        <f t="shared" si="4"/>
        <v>70.5085167845403</v>
      </c>
      <c r="L143" s="396"/>
    </row>
    <row r="144" spans="2:12" ht="15" customHeight="1">
      <c r="B144" s="3"/>
      <c r="C144" s="3"/>
      <c r="D144" s="459" t="s">
        <v>116</v>
      </c>
      <c r="E144" s="459"/>
      <c r="F144" s="455" t="s">
        <v>117</v>
      </c>
      <c r="G144" s="455"/>
      <c r="H144" s="455"/>
      <c r="I144" s="397" t="s">
        <v>54</v>
      </c>
      <c r="J144" s="4">
        <v>11.6</v>
      </c>
      <c r="K144" s="4">
        <f t="shared" si="4"/>
        <v>96.66666666666667</v>
      </c>
      <c r="L144" s="396"/>
    </row>
    <row r="145" spans="2:12" ht="54" customHeight="1">
      <c r="B145" s="3"/>
      <c r="C145" s="3"/>
      <c r="D145" s="459" t="s">
        <v>102</v>
      </c>
      <c r="E145" s="459"/>
      <c r="F145" s="455" t="s">
        <v>649</v>
      </c>
      <c r="G145" s="455"/>
      <c r="H145" s="455"/>
      <c r="I145" s="397" t="s">
        <v>100</v>
      </c>
      <c r="J145" s="4">
        <v>7040.4</v>
      </c>
      <c r="K145" s="4">
        <f t="shared" si="4"/>
        <v>70.404</v>
      </c>
      <c r="L145" s="396"/>
    </row>
    <row r="146" spans="2:12" ht="15" customHeight="1">
      <c r="B146" s="3"/>
      <c r="C146" s="3"/>
      <c r="D146" s="459" t="s">
        <v>119</v>
      </c>
      <c r="E146" s="459"/>
      <c r="F146" s="455" t="s">
        <v>654</v>
      </c>
      <c r="G146" s="455"/>
      <c r="H146" s="455"/>
      <c r="I146" s="397" t="s">
        <v>55</v>
      </c>
      <c r="J146" s="4">
        <v>26.35</v>
      </c>
      <c r="K146" s="4">
        <f t="shared" si="4"/>
        <v>97.5925925925926</v>
      </c>
      <c r="L146" s="396"/>
    </row>
    <row r="147" spans="2:12" ht="13.5" customHeight="1">
      <c r="B147" s="3"/>
      <c r="C147" s="2" t="s">
        <v>234</v>
      </c>
      <c r="D147" s="458"/>
      <c r="E147" s="458"/>
      <c r="F147" s="455" t="s">
        <v>96</v>
      </c>
      <c r="G147" s="455"/>
      <c r="H147" s="455"/>
      <c r="I147" s="397" t="s">
        <v>233</v>
      </c>
      <c r="J147" s="4">
        <v>6690</v>
      </c>
      <c r="K147" s="4">
        <f t="shared" si="4"/>
        <v>26.76</v>
      </c>
      <c r="L147" s="396"/>
    </row>
    <row r="148" spans="2:12" ht="25.5" customHeight="1">
      <c r="B148" s="3"/>
      <c r="C148" s="3"/>
      <c r="D148" s="459" t="s">
        <v>192</v>
      </c>
      <c r="E148" s="459"/>
      <c r="F148" s="455" t="s">
        <v>18</v>
      </c>
      <c r="G148" s="455"/>
      <c r="H148" s="455"/>
      <c r="I148" s="397" t="s">
        <v>233</v>
      </c>
      <c r="J148" s="4">
        <v>6690</v>
      </c>
      <c r="K148" s="4">
        <f t="shared" si="4"/>
        <v>26.76</v>
      </c>
      <c r="L148" s="396"/>
    </row>
    <row r="149" spans="2:13" s="392" customFormat="1" ht="13.5" customHeight="1">
      <c r="B149" s="393" t="s">
        <v>235</v>
      </c>
      <c r="C149" s="394"/>
      <c r="D149" s="460"/>
      <c r="E149" s="460"/>
      <c r="F149" s="461" t="s">
        <v>236</v>
      </c>
      <c r="G149" s="461"/>
      <c r="H149" s="461"/>
      <c r="I149" s="395" t="s">
        <v>56</v>
      </c>
      <c r="J149" s="5">
        <f>J150+J152</f>
        <v>17923.23</v>
      </c>
      <c r="K149" s="5">
        <f t="shared" si="4"/>
        <v>78.9569603524229</v>
      </c>
      <c r="L149" s="396"/>
      <c r="M149" s="399"/>
    </row>
    <row r="150" spans="2:13" ht="13.5" customHeight="1">
      <c r="B150" s="3"/>
      <c r="C150" s="2" t="s">
        <v>237</v>
      </c>
      <c r="D150" s="458"/>
      <c r="E150" s="458"/>
      <c r="F150" s="455" t="s">
        <v>238</v>
      </c>
      <c r="G150" s="455"/>
      <c r="H150" s="455"/>
      <c r="I150" s="397" t="s">
        <v>115</v>
      </c>
      <c r="J150" s="4">
        <v>10239.35</v>
      </c>
      <c r="K150" s="4">
        <f t="shared" si="4"/>
        <v>68.26233333333333</v>
      </c>
      <c r="L150" s="396"/>
      <c r="M150" s="396"/>
    </row>
    <row r="151" spans="2:12" ht="15" customHeight="1">
      <c r="B151" s="3"/>
      <c r="C151" s="3"/>
      <c r="D151" s="459" t="s">
        <v>125</v>
      </c>
      <c r="E151" s="459"/>
      <c r="F151" s="455" t="s">
        <v>126</v>
      </c>
      <c r="G151" s="455"/>
      <c r="H151" s="455"/>
      <c r="I151" s="397" t="s">
        <v>115</v>
      </c>
      <c r="J151" s="4">
        <v>10239.35</v>
      </c>
      <c r="K151" s="4">
        <f t="shared" si="4"/>
        <v>68.26233333333333</v>
      </c>
      <c r="L151" s="396"/>
    </row>
    <row r="152" spans="2:12" ht="13.5" customHeight="1">
      <c r="B152" s="3"/>
      <c r="C152" s="2" t="s">
        <v>604</v>
      </c>
      <c r="D152" s="458"/>
      <c r="E152" s="458"/>
      <c r="F152" s="455" t="s">
        <v>328</v>
      </c>
      <c r="G152" s="455"/>
      <c r="H152" s="455"/>
      <c r="I152" s="397" t="s">
        <v>57</v>
      </c>
      <c r="J152" s="4">
        <v>7683.88</v>
      </c>
      <c r="K152" s="4">
        <f t="shared" si="4"/>
        <v>99.79064935064935</v>
      </c>
      <c r="L152" s="396"/>
    </row>
    <row r="153" spans="2:12" ht="54" customHeight="1">
      <c r="B153" s="3"/>
      <c r="C153" s="3"/>
      <c r="D153" s="459" t="s">
        <v>58</v>
      </c>
      <c r="E153" s="459"/>
      <c r="F153" s="455" t="s">
        <v>59</v>
      </c>
      <c r="G153" s="455"/>
      <c r="H153" s="455"/>
      <c r="I153" s="397" t="s">
        <v>57</v>
      </c>
      <c r="J153" s="4">
        <v>7683.88</v>
      </c>
      <c r="K153" s="4">
        <f t="shared" si="4"/>
        <v>99.79064935064935</v>
      </c>
      <c r="L153" s="396"/>
    </row>
    <row r="154" spans="2:13" ht="21" customHeight="1">
      <c r="B154" s="470" t="s">
        <v>92</v>
      </c>
      <c r="C154" s="470"/>
      <c r="D154" s="470"/>
      <c r="E154" s="470"/>
      <c r="F154" s="470"/>
      <c r="G154" s="471" t="s">
        <v>239</v>
      </c>
      <c r="H154" s="471"/>
      <c r="I154" s="400" t="s">
        <v>60</v>
      </c>
      <c r="J154" s="177">
        <f>J8+J11+J14+J17+J24+J30+J36+J39+J70+J81+J100+J126+J130+J142+J149</f>
        <v>19796430.24</v>
      </c>
      <c r="K154" s="5">
        <f t="shared" si="4"/>
        <v>97.67285888229942</v>
      </c>
      <c r="L154" s="396"/>
      <c r="M154" s="177"/>
    </row>
    <row r="155" spans="2:12" ht="49.5" customHeight="1">
      <c r="B155" s="468"/>
      <c r="C155" s="468"/>
      <c r="D155" s="468"/>
      <c r="E155" s="468"/>
      <c r="F155" s="469" t="s">
        <v>437</v>
      </c>
      <c r="G155" s="469"/>
      <c r="H155" s="469"/>
      <c r="I155" s="401" t="s">
        <v>657</v>
      </c>
      <c r="J155" s="179" t="s">
        <v>657</v>
      </c>
      <c r="K155" s="179" t="s">
        <v>657</v>
      </c>
      <c r="L155" s="396"/>
    </row>
    <row r="156" spans="1:12" ht="16.5" customHeight="1">
      <c r="A156" s="462"/>
      <c r="B156" s="462"/>
      <c r="C156" s="462"/>
      <c r="D156" s="462"/>
      <c r="E156" s="462"/>
      <c r="F156" s="462"/>
      <c r="G156" s="462"/>
      <c r="H156" s="462"/>
      <c r="I156" s="462"/>
      <c r="L156" s="396"/>
    </row>
    <row r="157" spans="2:12" ht="13.5" customHeight="1">
      <c r="B157" s="467" t="s">
        <v>240</v>
      </c>
      <c r="C157" s="467"/>
      <c r="D157" s="467"/>
      <c r="E157" s="467"/>
      <c r="F157" s="467"/>
      <c r="G157" s="467"/>
      <c r="H157" s="467"/>
      <c r="I157" s="467"/>
      <c r="L157" s="396"/>
    </row>
    <row r="158" spans="2:13" s="392" customFormat="1" ht="13.5" customHeight="1">
      <c r="B158" s="393" t="s">
        <v>105</v>
      </c>
      <c r="C158" s="394"/>
      <c r="D158" s="460"/>
      <c r="E158" s="460"/>
      <c r="F158" s="461" t="s">
        <v>106</v>
      </c>
      <c r="G158" s="461"/>
      <c r="H158" s="461"/>
      <c r="I158" s="395" t="s">
        <v>127</v>
      </c>
      <c r="J158" s="5">
        <f>J159</f>
        <v>29999.7</v>
      </c>
      <c r="K158" s="5">
        <f aca="true" t="shared" si="5" ref="K158:K184">J158/I158*100</f>
        <v>99.99900000000001</v>
      </c>
      <c r="L158" s="396"/>
      <c r="M158" s="403"/>
    </row>
    <row r="159" spans="2:12" ht="13.5" customHeight="1">
      <c r="B159" s="3"/>
      <c r="C159" s="2" t="s">
        <v>107</v>
      </c>
      <c r="D159" s="458"/>
      <c r="E159" s="458"/>
      <c r="F159" s="455" t="s">
        <v>108</v>
      </c>
      <c r="G159" s="455"/>
      <c r="H159" s="455"/>
      <c r="I159" s="397" t="s">
        <v>127</v>
      </c>
      <c r="J159" s="4">
        <v>29999.7</v>
      </c>
      <c r="K159" s="4">
        <f t="shared" si="5"/>
        <v>99.99900000000001</v>
      </c>
      <c r="L159" s="396"/>
    </row>
    <row r="160" spans="2:12" ht="43.5" customHeight="1">
      <c r="B160" s="3"/>
      <c r="C160" s="3"/>
      <c r="D160" s="459" t="s">
        <v>600</v>
      </c>
      <c r="E160" s="459"/>
      <c r="F160" s="455" t="s">
        <v>601</v>
      </c>
      <c r="G160" s="455"/>
      <c r="H160" s="455"/>
      <c r="I160" s="397" t="s">
        <v>127</v>
      </c>
      <c r="J160" s="4">
        <v>29999.7</v>
      </c>
      <c r="K160" s="4">
        <f t="shared" si="5"/>
        <v>99.99900000000001</v>
      </c>
      <c r="L160" s="396"/>
    </row>
    <row r="161" spans="2:13" s="392" customFormat="1" ht="13.5" customHeight="1">
      <c r="B161" s="393" t="s">
        <v>111</v>
      </c>
      <c r="C161" s="394"/>
      <c r="D161" s="460"/>
      <c r="E161" s="460"/>
      <c r="F161" s="461" t="s">
        <v>112</v>
      </c>
      <c r="G161" s="461"/>
      <c r="H161" s="461"/>
      <c r="I161" s="395" t="s">
        <v>61</v>
      </c>
      <c r="J161" s="5">
        <f>J162</f>
        <v>191167.84</v>
      </c>
      <c r="K161" s="5">
        <f t="shared" si="5"/>
        <v>51.666983783783785</v>
      </c>
      <c r="L161" s="396"/>
      <c r="M161" s="403"/>
    </row>
    <row r="162" spans="2:12" ht="13.5" customHeight="1">
      <c r="B162" s="3"/>
      <c r="C162" s="2" t="s">
        <v>113</v>
      </c>
      <c r="D162" s="458"/>
      <c r="E162" s="458"/>
      <c r="F162" s="455" t="s">
        <v>114</v>
      </c>
      <c r="G162" s="455"/>
      <c r="H162" s="455"/>
      <c r="I162" s="397" t="s">
        <v>61</v>
      </c>
      <c r="J162" s="4">
        <f>SUM(J163:J164)</f>
        <v>191167.84</v>
      </c>
      <c r="K162" s="4">
        <f t="shared" si="5"/>
        <v>51.666983783783785</v>
      </c>
      <c r="L162" s="396"/>
    </row>
    <row r="163" spans="2:12" ht="34.5" customHeight="1">
      <c r="B163" s="3"/>
      <c r="C163" s="3"/>
      <c r="D163" s="459" t="s">
        <v>438</v>
      </c>
      <c r="E163" s="459"/>
      <c r="F163" s="455" t="s">
        <v>439</v>
      </c>
      <c r="G163" s="455"/>
      <c r="H163" s="455"/>
      <c r="I163" s="397" t="s">
        <v>62</v>
      </c>
      <c r="J163" s="4">
        <v>3999.59</v>
      </c>
      <c r="K163" s="4">
        <f t="shared" si="5"/>
        <v>99.98975</v>
      </c>
      <c r="L163" s="396"/>
    </row>
    <row r="164" spans="2:12" ht="34.5" customHeight="1">
      <c r="B164" s="3"/>
      <c r="C164" s="3"/>
      <c r="D164" s="459" t="s">
        <v>245</v>
      </c>
      <c r="E164" s="459"/>
      <c r="F164" s="455" t="s">
        <v>246</v>
      </c>
      <c r="G164" s="455"/>
      <c r="H164" s="455"/>
      <c r="I164" s="397" t="s">
        <v>63</v>
      </c>
      <c r="J164" s="4">
        <v>187168.25</v>
      </c>
      <c r="K164" s="4">
        <f t="shared" si="5"/>
        <v>51.13886612021859</v>
      </c>
      <c r="L164" s="396"/>
    </row>
    <row r="165" spans="2:13" s="392" customFormat="1" ht="13.5" customHeight="1">
      <c r="B165" s="393" t="s">
        <v>175</v>
      </c>
      <c r="C165" s="394"/>
      <c r="D165" s="460"/>
      <c r="E165" s="460"/>
      <c r="F165" s="461" t="s">
        <v>176</v>
      </c>
      <c r="G165" s="461"/>
      <c r="H165" s="461"/>
      <c r="I165" s="395" t="s">
        <v>64</v>
      </c>
      <c r="J165" s="5">
        <f>J166</f>
        <v>25416.41</v>
      </c>
      <c r="K165" s="5">
        <f t="shared" si="5"/>
        <v>100</v>
      </c>
      <c r="L165" s="396"/>
      <c r="M165" s="403"/>
    </row>
    <row r="166" spans="2:12" ht="13.5" customHeight="1">
      <c r="B166" s="3"/>
      <c r="C166" s="2" t="s">
        <v>183</v>
      </c>
      <c r="D166" s="458"/>
      <c r="E166" s="458"/>
      <c r="F166" s="455" t="s">
        <v>184</v>
      </c>
      <c r="G166" s="455"/>
      <c r="H166" s="455"/>
      <c r="I166" s="397" t="s">
        <v>64</v>
      </c>
      <c r="J166" s="4">
        <v>25416.41</v>
      </c>
      <c r="K166" s="4">
        <f t="shared" si="5"/>
        <v>100</v>
      </c>
      <c r="L166" s="396"/>
    </row>
    <row r="167" spans="2:12" ht="43.5" customHeight="1">
      <c r="B167" s="3"/>
      <c r="C167" s="3"/>
      <c r="D167" s="459" t="s">
        <v>242</v>
      </c>
      <c r="E167" s="459"/>
      <c r="F167" s="455" t="s">
        <v>65</v>
      </c>
      <c r="G167" s="455"/>
      <c r="H167" s="455"/>
      <c r="I167" s="397" t="s">
        <v>64</v>
      </c>
      <c r="J167" s="4">
        <v>25416.41</v>
      </c>
      <c r="K167" s="4">
        <f t="shared" si="5"/>
        <v>100</v>
      </c>
      <c r="L167" s="396"/>
    </row>
    <row r="168" spans="2:13" s="392" customFormat="1" ht="13.5" customHeight="1">
      <c r="B168" s="393" t="s">
        <v>187</v>
      </c>
      <c r="C168" s="394"/>
      <c r="D168" s="460"/>
      <c r="E168" s="460"/>
      <c r="F168" s="461" t="s">
        <v>188</v>
      </c>
      <c r="G168" s="461"/>
      <c r="H168" s="461"/>
      <c r="I168" s="395" t="s">
        <v>66</v>
      </c>
      <c r="J168" s="5">
        <f>J169</f>
        <v>706.5</v>
      </c>
      <c r="K168" s="5">
        <f t="shared" si="5"/>
        <v>99.92927864214994</v>
      </c>
      <c r="L168" s="396"/>
      <c r="M168" s="403"/>
    </row>
    <row r="169" spans="2:12" ht="13.5" customHeight="1">
      <c r="B169" s="3"/>
      <c r="C169" s="2" t="s">
        <v>189</v>
      </c>
      <c r="D169" s="458"/>
      <c r="E169" s="458"/>
      <c r="F169" s="455" t="s">
        <v>190</v>
      </c>
      <c r="G169" s="455"/>
      <c r="H169" s="455"/>
      <c r="I169" s="397" t="s">
        <v>66</v>
      </c>
      <c r="J169" s="4">
        <v>706.5</v>
      </c>
      <c r="K169" s="4">
        <f t="shared" si="5"/>
        <v>99.92927864214994</v>
      </c>
      <c r="L169" s="396"/>
    </row>
    <row r="170" spans="2:12" ht="15" customHeight="1">
      <c r="B170" s="3"/>
      <c r="C170" s="3"/>
      <c r="D170" s="459" t="s">
        <v>247</v>
      </c>
      <c r="E170" s="459"/>
      <c r="F170" s="455" t="s">
        <v>248</v>
      </c>
      <c r="G170" s="455"/>
      <c r="H170" s="455"/>
      <c r="I170" s="397" t="s">
        <v>66</v>
      </c>
      <c r="J170" s="4">
        <v>706.5</v>
      </c>
      <c r="K170" s="4">
        <f t="shared" si="5"/>
        <v>99.92927864214994</v>
      </c>
      <c r="L170" s="396"/>
    </row>
    <row r="171" spans="2:13" s="392" customFormat="1" ht="13.5" customHeight="1">
      <c r="B171" s="393" t="s">
        <v>223</v>
      </c>
      <c r="C171" s="394"/>
      <c r="D171" s="460"/>
      <c r="E171" s="460"/>
      <c r="F171" s="461" t="s">
        <v>224</v>
      </c>
      <c r="G171" s="461"/>
      <c r="H171" s="461"/>
      <c r="I171" s="395" t="s">
        <v>67</v>
      </c>
      <c r="J171" s="5">
        <f>J173</f>
        <v>324105</v>
      </c>
      <c r="K171" s="5">
        <f t="shared" si="5"/>
        <v>99.72461538461539</v>
      </c>
      <c r="L171" s="396"/>
      <c r="M171" s="403"/>
    </row>
    <row r="172" spans="2:12" ht="48" customHeight="1">
      <c r="B172" s="2"/>
      <c r="C172" s="3"/>
      <c r="D172" s="458"/>
      <c r="E172" s="458"/>
      <c r="F172" s="455" t="s">
        <v>437</v>
      </c>
      <c r="G172" s="455"/>
      <c r="H172" s="455"/>
      <c r="I172" s="397" t="s">
        <v>67</v>
      </c>
      <c r="J172" s="4">
        <v>324105</v>
      </c>
      <c r="K172" s="4">
        <f t="shared" si="5"/>
        <v>99.72461538461539</v>
      </c>
      <c r="L172" s="396"/>
    </row>
    <row r="173" spans="2:12" ht="13.5" customHeight="1">
      <c r="B173" s="3"/>
      <c r="C173" s="2" t="s">
        <v>398</v>
      </c>
      <c r="D173" s="458"/>
      <c r="E173" s="458"/>
      <c r="F173" s="455" t="s">
        <v>321</v>
      </c>
      <c r="G173" s="455"/>
      <c r="H173" s="455"/>
      <c r="I173" s="397" t="s">
        <v>67</v>
      </c>
      <c r="J173" s="4">
        <v>324105</v>
      </c>
      <c r="K173" s="4">
        <f t="shared" si="5"/>
        <v>99.72461538461539</v>
      </c>
      <c r="L173" s="396"/>
    </row>
    <row r="174" spans="2:12" ht="52.5" customHeight="1">
      <c r="B174" s="3"/>
      <c r="C174" s="2"/>
      <c r="D174" s="458"/>
      <c r="E174" s="458"/>
      <c r="F174" s="455" t="s">
        <v>437</v>
      </c>
      <c r="G174" s="455"/>
      <c r="H174" s="455"/>
      <c r="I174" s="397" t="s">
        <v>67</v>
      </c>
      <c r="J174" s="4">
        <v>324105</v>
      </c>
      <c r="K174" s="4">
        <f t="shared" si="5"/>
        <v>99.72461538461539</v>
      </c>
      <c r="L174" s="396"/>
    </row>
    <row r="175" spans="2:12" ht="72.75" customHeight="1">
      <c r="B175" s="3"/>
      <c r="C175" s="3"/>
      <c r="D175" s="459" t="s">
        <v>249</v>
      </c>
      <c r="E175" s="459"/>
      <c r="F175" s="472" t="s">
        <v>68</v>
      </c>
      <c r="G175" s="472"/>
      <c r="H175" s="472"/>
      <c r="I175" s="397" t="s">
        <v>67</v>
      </c>
      <c r="J175" s="4">
        <v>324105</v>
      </c>
      <c r="K175" s="4">
        <f t="shared" si="5"/>
        <v>99.72461538461539</v>
      </c>
      <c r="L175" s="396"/>
    </row>
    <row r="176" spans="2:13" s="392" customFormat="1" ht="13.5" customHeight="1">
      <c r="B176" s="393" t="s">
        <v>229</v>
      </c>
      <c r="C176" s="394"/>
      <c r="D176" s="460"/>
      <c r="E176" s="460"/>
      <c r="F176" s="461" t="s">
        <v>230</v>
      </c>
      <c r="G176" s="461"/>
      <c r="H176" s="461"/>
      <c r="I176" s="395" t="s">
        <v>69</v>
      </c>
      <c r="J176" s="5">
        <f>J178</f>
        <v>756884.66</v>
      </c>
      <c r="K176" s="5">
        <f t="shared" si="5"/>
        <v>99.99995507904107</v>
      </c>
      <c r="L176" s="396"/>
      <c r="M176" s="403"/>
    </row>
    <row r="177" spans="2:12" ht="51" customHeight="1">
      <c r="B177" s="2"/>
      <c r="C177" s="3"/>
      <c r="D177" s="458"/>
      <c r="E177" s="458"/>
      <c r="F177" s="455" t="s">
        <v>437</v>
      </c>
      <c r="G177" s="455"/>
      <c r="H177" s="455"/>
      <c r="I177" s="397" t="s">
        <v>69</v>
      </c>
      <c r="J177" s="4">
        <v>756884.66</v>
      </c>
      <c r="K177" s="4">
        <f t="shared" si="5"/>
        <v>99.99995507904107</v>
      </c>
      <c r="L177" s="396"/>
    </row>
    <row r="178" spans="2:12" ht="13.5" customHeight="1">
      <c r="B178" s="3"/>
      <c r="C178" s="2" t="s">
        <v>252</v>
      </c>
      <c r="D178" s="458"/>
      <c r="E178" s="458"/>
      <c r="F178" s="455" t="s">
        <v>253</v>
      </c>
      <c r="G178" s="455"/>
      <c r="H178" s="455"/>
      <c r="I178" s="397" t="s">
        <v>69</v>
      </c>
      <c r="J178" s="4">
        <v>756884.66</v>
      </c>
      <c r="K178" s="4">
        <f t="shared" si="5"/>
        <v>99.99995507904107</v>
      </c>
      <c r="L178" s="396"/>
    </row>
    <row r="179" spans="2:12" ht="51" customHeight="1">
      <c r="B179" s="3"/>
      <c r="C179" s="2"/>
      <c r="D179" s="458"/>
      <c r="E179" s="458"/>
      <c r="F179" s="455" t="s">
        <v>437</v>
      </c>
      <c r="G179" s="455"/>
      <c r="H179" s="455"/>
      <c r="I179" s="397" t="s">
        <v>69</v>
      </c>
      <c r="J179" s="4">
        <v>756884.66</v>
      </c>
      <c r="K179" s="4">
        <f t="shared" si="5"/>
        <v>99.99995507904107</v>
      </c>
      <c r="L179" s="396"/>
    </row>
    <row r="180" spans="2:12" ht="72.75" customHeight="1">
      <c r="B180" s="3"/>
      <c r="C180" s="3"/>
      <c r="D180" s="459" t="s">
        <v>249</v>
      </c>
      <c r="E180" s="459"/>
      <c r="F180" s="472" t="s">
        <v>68</v>
      </c>
      <c r="G180" s="472"/>
      <c r="H180" s="472"/>
      <c r="I180" s="397" t="s">
        <v>69</v>
      </c>
      <c r="J180" s="4">
        <v>756884.66</v>
      </c>
      <c r="K180" s="4">
        <f t="shared" si="5"/>
        <v>99.99995507904107</v>
      </c>
      <c r="L180" s="396"/>
    </row>
    <row r="181" spans="2:12" ht="13.5" customHeight="1">
      <c r="B181" s="470" t="s">
        <v>240</v>
      </c>
      <c r="C181" s="470"/>
      <c r="D181" s="470"/>
      <c r="E181" s="470"/>
      <c r="F181" s="470"/>
      <c r="G181" s="471" t="s">
        <v>239</v>
      </c>
      <c r="H181" s="471"/>
      <c r="I181" s="400" t="s">
        <v>70</v>
      </c>
      <c r="J181" s="177">
        <f>J158+J161+J165+J168+J171+J176</f>
        <v>1328280.1099999999</v>
      </c>
      <c r="K181" s="4">
        <f t="shared" si="5"/>
        <v>88.08174418602877</v>
      </c>
      <c r="L181" s="396"/>
    </row>
    <row r="182" spans="2:12" ht="51" customHeight="1">
      <c r="B182" s="468"/>
      <c r="C182" s="468"/>
      <c r="D182" s="468"/>
      <c r="E182" s="468"/>
      <c r="F182" s="469" t="s">
        <v>437</v>
      </c>
      <c r="G182" s="469"/>
      <c r="H182" s="469"/>
      <c r="I182" s="401" t="s">
        <v>71</v>
      </c>
      <c r="J182" s="179">
        <f>J172+J177</f>
        <v>1080989.6600000001</v>
      </c>
      <c r="K182" s="4">
        <f t="shared" si="5"/>
        <v>99.91724259047868</v>
      </c>
      <c r="L182" s="396"/>
    </row>
    <row r="183" spans="2:12" ht="23.25" customHeight="1">
      <c r="B183" s="467" t="s">
        <v>254</v>
      </c>
      <c r="C183" s="467"/>
      <c r="D183" s="467"/>
      <c r="E183" s="467"/>
      <c r="F183" s="467"/>
      <c r="G183" s="467"/>
      <c r="H183" s="467"/>
      <c r="I183" s="339" t="s">
        <v>72</v>
      </c>
      <c r="J183" s="178">
        <f>J154+J181</f>
        <v>21124710.349999998</v>
      </c>
      <c r="K183" s="5">
        <f t="shared" si="5"/>
        <v>97.00866842956404</v>
      </c>
      <c r="L183" s="396"/>
    </row>
    <row r="184" spans="2:12" ht="66" customHeight="1">
      <c r="B184" s="465"/>
      <c r="C184" s="465"/>
      <c r="D184" s="465"/>
      <c r="E184" s="465"/>
      <c r="F184" s="466" t="s">
        <v>444</v>
      </c>
      <c r="G184" s="466"/>
      <c r="H184" s="466"/>
      <c r="I184" s="339" t="s">
        <v>71</v>
      </c>
      <c r="J184" s="178">
        <f>J182</f>
        <v>1080989.6600000001</v>
      </c>
      <c r="K184" s="5">
        <f t="shared" si="5"/>
        <v>99.91724259047868</v>
      </c>
      <c r="L184" s="396"/>
    </row>
    <row r="185" spans="1:9" ht="5.25" customHeight="1">
      <c r="A185" s="462"/>
      <c r="B185" s="462"/>
      <c r="C185" s="462"/>
      <c r="D185" s="462"/>
      <c r="E185" s="462"/>
      <c r="F185" s="462"/>
      <c r="G185" s="462"/>
      <c r="H185" s="462"/>
      <c r="I185" s="462"/>
    </row>
    <row r="186" spans="2:9" ht="13.5" customHeight="1">
      <c r="B186" s="464"/>
      <c r="C186" s="464"/>
      <c r="D186" s="464"/>
      <c r="E186" s="462"/>
      <c r="F186" s="462"/>
      <c r="G186" s="462"/>
      <c r="H186" s="462"/>
      <c r="I186" s="462"/>
    </row>
    <row r="187" spans="1:9" ht="351" customHeight="1">
      <c r="A187" s="462"/>
      <c r="B187" s="462"/>
      <c r="C187" s="462"/>
      <c r="D187" s="462"/>
      <c r="E187" s="462"/>
      <c r="F187" s="462"/>
      <c r="G187" s="462"/>
      <c r="H187" s="462"/>
      <c r="I187" s="462"/>
    </row>
    <row r="188" spans="1:9" ht="351" customHeight="1">
      <c r="A188" s="462"/>
      <c r="B188" s="462"/>
      <c r="C188" s="462"/>
      <c r="D188" s="462"/>
      <c r="E188" s="462"/>
      <c r="F188" s="462"/>
      <c r="G188" s="462"/>
      <c r="H188" s="462"/>
      <c r="I188" s="462"/>
    </row>
    <row r="189" spans="1:9" ht="13.5" customHeight="1">
      <c r="A189" s="462"/>
      <c r="B189" s="462"/>
      <c r="C189" s="462"/>
      <c r="D189" s="462"/>
      <c r="E189" s="462"/>
      <c r="F189" s="462"/>
      <c r="G189" s="462"/>
      <c r="H189" s="462"/>
      <c r="I189" s="462"/>
    </row>
  </sheetData>
  <mergeCells count="369">
    <mergeCell ref="J1:K1"/>
    <mergeCell ref="A1:I1"/>
    <mergeCell ref="A3:I3"/>
    <mergeCell ref="D6:E6"/>
    <mergeCell ref="F6:H6"/>
    <mergeCell ref="B7:I7"/>
    <mergeCell ref="A4:C4"/>
    <mergeCell ref="D4:G4"/>
    <mergeCell ref="H4:I4"/>
    <mergeCell ref="D5:E5"/>
    <mergeCell ref="F5:H5"/>
    <mergeCell ref="D9:E9"/>
    <mergeCell ref="F9:H9"/>
    <mergeCell ref="D8:E8"/>
    <mergeCell ref="F8:H8"/>
    <mergeCell ref="D10:E10"/>
    <mergeCell ref="F10:H10"/>
    <mergeCell ref="D11:E11"/>
    <mergeCell ref="F11:H11"/>
    <mergeCell ref="D13:E13"/>
    <mergeCell ref="F13:H13"/>
    <mergeCell ref="D12:E12"/>
    <mergeCell ref="F12:H12"/>
    <mergeCell ref="D15:E15"/>
    <mergeCell ref="F15:H15"/>
    <mergeCell ref="D14:E14"/>
    <mergeCell ref="F14:H14"/>
    <mergeCell ref="D16:E16"/>
    <mergeCell ref="F16:H16"/>
    <mergeCell ref="D17:E17"/>
    <mergeCell ref="F17:H17"/>
    <mergeCell ref="D19:E19"/>
    <mergeCell ref="F19:H19"/>
    <mergeCell ref="D18:E18"/>
    <mergeCell ref="F18:H18"/>
    <mergeCell ref="D20:E20"/>
    <mergeCell ref="F20:H20"/>
    <mergeCell ref="D21:E21"/>
    <mergeCell ref="F21:H21"/>
    <mergeCell ref="D24:E24"/>
    <mergeCell ref="F24:H24"/>
    <mergeCell ref="D22:E22"/>
    <mergeCell ref="F22:H22"/>
    <mergeCell ref="D23:E23"/>
    <mergeCell ref="F23:H23"/>
    <mergeCell ref="D29:E29"/>
    <mergeCell ref="F29:H29"/>
    <mergeCell ref="D25:E25"/>
    <mergeCell ref="F25:H25"/>
    <mergeCell ref="D26:E26"/>
    <mergeCell ref="F26:H26"/>
    <mergeCell ref="D28:E28"/>
    <mergeCell ref="F28:H28"/>
    <mergeCell ref="D27:E27"/>
    <mergeCell ref="F27:H27"/>
    <mergeCell ref="D31:E31"/>
    <mergeCell ref="F31:H31"/>
    <mergeCell ref="D30:E30"/>
    <mergeCell ref="F30:H30"/>
    <mergeCell ref="D33:E33"/>
    <mergeCell ref="F33:H33"/>
    <mergeCell ref="D34:E34"/>
    <mergeCell ref="F34:H34"/>
    <mergeCell ref="D36:E36"/>
    <mergeCell ref="F36:H36"/>
    <mergeCell ref="D35:E35"/>
    <mergeCell ref="F35:H35"/>
    <mergeCell ref="D38:E38"/>
    <mergeCell ref="F38:H38"/>
    <mergeCell ref="D37:E37"/>
    <mergeCell ref="F37:H37"/>
    <mergeCell ref="D40:E40"/>
    <mergeCell ref="F40:H40"/>
    <mergeCell ref="D39:E39"/>
    <mergeCell ref="F39:H39"/>
    <mergeCell ref="D42:E42"/>
    <mergeCell ref="F42:H42"/>
    <mergeCell ref="D41:E41"/>
    <mergeCell ref="F41:H41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51:E51"/>
    <mergeCell ref="F51:H51"/>
    <mergeCell ref="D49:E49"/>
    <mergeCell ref="F49:H49"/>
    <mergeCell ref="D50:E50"/>
    <mergeCell ref="F50:H50"/>
    <mergeCell ref="D52:E52"/>
    <mergeCell ref="F52:H52"/>
    <mergeCell ref="D53:E53"/>
    <mergeCell ref="F53:H53"/>
    <mergeCell ref="D54:E54"/>
    <mergeCell ref="F54:H54"/>
    <mergeCell ref="D55:E55"/>
    <mergeCell ref="F55:H55"/>
    <mergeCell ref="D56:E56"/>
    <mergeCell ref="F56:H56"/>
    <mergeCell ref="D57:E57"/>
    <mergeCell ref="F57:H57"/>
    <mergeCell ref="D60:E60"/>
    <mergeCell ref="F60:H60"/>
    <mergeCell ref="D58:E58"/>
    <mergeCell ref="F58:H58"/>
    <mergeCell ref="D59:E59"/>
    <mergeCell ref="F59:H59"/>
    <mergeCell ref="D61:E61"/>
    <mergeCell ref="F61:H61"/>
    <mergeCell ref="D62:E62"/>
    <mergeCell ref="F62:H62"/>
    <mergeCell ref="D64:E64"/>
    <mergeCell ref="F64:H64"/>
    <mergeCell ref="D63:E63"/>
    <mergeCell ref="F63:H63"/>
    <mergeCell ref="D67:E67"/>
    <mergeCell ref="F67:H67"/>
    <mergeCell ref="D65:E65"/>
    <mergeCell ref="F65:H65"/>
    <mergeCell ref="D66:E66"/>
    <mergeCell ref="F66:H66"/>
    <mergeCell ref="D68:E68"/>
    <mergeCell ref="F68:H68"/>
    <mergeCell ref="D69:E69"/>
    <mergeCell ref="F69:H69"/>
    <mergeCell ref="D71:E71"/>
    <mergeCell ref="F71:H71"/>
    <mergeCell ref="D70:E70"/>
    <mergeCell ref="F70:H70"/>
    <mergeCell ref="D72:E72"/>
    <mergeCell ref="F72:H72"/>
    <mergeCell ref="D73:E73"/>
    <mergeCell ref="F73:H73"/>
    <mergeCell ref="D75:E75"/>
    <mergeCell ref="F75:H75"/>
    <mergeCell ref="D74:E74"/>
    <mergeCell ref="F74:H74"/>
    <mergeCell ref="D79:E79"/>
    <mergeCell ref="F79:H79"/>
    <mergeCell ref="D76:E76"/>
    <mergeCell ref="F76:H76"/>
    <mergeCell ref="D77:E77"/>
    <mergeCell ref="F77:H77"/>
    <mergeCell ref="D84:E84"/>
    <mergeCell ref="F84:H84"/>
    <mergeCell ref="D82:E82"/>
    <mergeCell ref="F82:H82"/>
    <mergeCell ref="D86:E86"/>
    <mergeCell ref="F86:H86"/>
    <mergeCell ref="D85:E85"/>
    <mergeCell ref="F85:H85"/>
    <mergeCell ref="D87:E87"/>
    <mergeCell ref="F87:H87"/>
    <mergeCell ref="D88:E88"/>
    <mergeCell ref="F88:H88"/>
    <mergeCell ref="D92:E92"/>
    <mergeCell ref="F92:H92"/>
    <mergeCell ref="D90:E90"/>
    <mergeCell ref="F90:H90"/>
    <mergeCell ref="D91:E91"/>
    <mergeCell ref="F91:H91"/>
    <mergeCell ref="D95:E95"/>
    <mergeCell ref="F95:H95"/>
    <mergeCell ref="D93:E93"/>
    <mergeCell ref="F93:H93"/>
    <mergeCell ref="D94:E94"/>
    <mergeCell ref="F94:H94"/>
    <mergeCell ref="D98:E98"/>
    <mergeCell ref="F98:H98"/>
    <mergeCell ref="D96:E96"/>
    <mergeCell ref="F96:H96"/>
    <mergeCell ref="D97:E97"/>
    <mergeCell ref="F97:H97"/>
    <mergeCell ref="D99:E99"/>
    <mergeCell ref="F99:H99"/>
    <mergeCell ref="D100:E100"/>
    <mergeCell ref="F100:H100"/>
    <mergeCell ref="D102:E102"/>
    <mergeCell ref="F102:H102"/>
    <mergeCell ref="D101:E101"/>
    <mergeCell ref="F101:H101"/>
    <mergeCell ref="D109:E109"/>
    <mergeCell ref="F109:H109"/>
    <mergeCell ref="D107:E107"/>
    <mergeCell ref="F107:H107"/>
    <mergeCell ref="D108:E108"/>
    <mergeCell ref="F108:H108"/>
    <mergeCell ref="D112:E112"/>
    <mergeCell ref="F112:H112"/>
    <mergeCell ref="D110:E110"/>
    <mergeCell ref="F110:H110"/>
    <mergeCell ref="D111:E111"/>
    <mergeCell ref="F111:H111"/>
    <mergeCell ref="D113:E113"/>
    <mergeCell ref="F113:H113"/>
    <mergeCell ref="D114:E114"/>
    <mergeCell ref="F114:H114"/>
    <mergeCell ref="D116:E116"/>
    <mergeCell ref="F116:H116"/>
    <mergeCell ref="D115:E115"/>
    <mergeCell ref="F115:H115"/>
    <mergeCell ref="D119:E119"/>
    <mergeCell ref="F119:H119"/>
    <mergeCell ref="D117:E117"/>
    <mergeCell ref="F117:H117"/>
    <mergeCell ref="D118:E118"/>
    <mergeCell ref="F118:H118"/>
    <mergeCell ref="D120:E120"/>
    <mergeCell ref="F120:H120"/>
    <mergeCell ref="D121:E121"/>
    <mergeCell ref="F121:H121"/>
    <mergeCell ref="D123:E123"/>
    <mergeCell ref="F123:H123"/>
    <mergeCell ref="D122:E122"/>
    <mergeCell ref="F122:H122"/>
    <mergeCell ref="D124:E124"/>
    <mergeCell ref="F124:H124"/>
    <mergeCell ref="D125:E125"/>
    <mergeCell ref="F125:H125"/>
    <mergeCell ref="D127:E127"/>
    <mergeCell ref="F127:H127"/>
    <mergeCell ref="D126:E126"/>
    <mergeCell ref="F126:H126"/>
    <mergeCell ref="D128:E128"/>
    <mergeCell ref="F128:H128"/>
    <mergeCell ref="D129:E129"/>
    <mergeCell ref="F129:H129"/>
    <mergeCell ref="D131:E131"/>
    <mergeCell ref="F131:H131"/>
    <mergeCell ref="D130:E130"/>
    <mergeCell ref="F130:H130"/>
    <mergeCell ref="D132:E132"/>
    <mergeCell ref="F132:H132"/>
    <mergeCell ref="D133:E133"/>
    <mergeCell ref="F133:H133"/>
    <mergeCell ref="D135:E135"/>
    <mergeCell ref="F135:H135"/>
    <mergeCell ref="D134:E134"/>
    <mergeCell ref="F134:H134"/>
    <mergeCell ref="D138:E138"/>
    <mergeCell ref="F138:H138"/>
    <mergeCell ref="D136:E136"/>
    <mergeCell ref="F136:H136"/>
    <mergeCell ref="D137:E137"/>
    <mergeCell ref="F137:H137"/>
    <mergeCell ref="D140:E140"/>
    <mergeCell ref="F140:H140"/>
    <mergeCell ref="D139:E139"/>
    <mergeCell ref="F139:H139"/>
    <mergeCell ref="D141:E141"/>
    <mergeCell ref="F141:H141"/>
    <mergeCell ref="D142:E142"/>
    <mergeCell ref="F142:H142"/>
    <mergeCell ref="D144:E144"/>
    <mergeCell ref="F144:H144"/>
    <mergeCell ref="D143:E143"/>
    <mergeCell ref="F143:H143"/>
    <mergeCell ref="D147:E147"/>
    <mergeCell ref="F147:H147"/>
    <mergeCell ref="D145:E145"/>
    <mergeCell ref="F145:H145"/>
    <mergeCell ref="D146:E146"/>
    <mergeCell ref="F146:H146"/>
    <mergeCell ref="D150:E150"/>
    <mergeCell ref="F150:H150"/>
    <mergeCell ref="D148:E148"/>
    <mergeCell ref="F148:H148"/>
    <mergeCell ref="D149:E149"/>
    <mergeCell ref="F149:H149"/>
    <mergeCell ref="D152:E152"/>
    <mergeCell ref="F152:H152"/>
    <mergeCell ref="D151:E151"/>
    <mergeCell ref="F151:H151"/>
    <mergeCell ref="D153:E153"/>
    <mergeCell ref="F153:H153"/>
    <mergeCell ref="B154:F154"/>
    <mergeCell ref="G154:H154"/>
    <mergeCell ref="B157:I157"/>
    <mergeCell ref="D158:E158"/>
    <mergeCell ref="F158:H158"/>
    <mergeCell ref="B155:E155"/>
    <mergeCell ref="F155:H155"/>
    <mergeCell ref="A156:I156"/>
    <mergeCell ref="D160:E160"/>
    <mergeCell ref="F160:H160"/>
    <mergeCell ref="D159:E159"/>
    <mergeCell ref="F159:H159"/>
    <mergeCell ref="D162:E162"/>
    <mergeCell ref="F162:H162"/>
    <mergeCell ref="D161:E161"/>
    <mergeCell ref="F161:H161"/>
    <mergeCell ref="D163:E163"/>
    <mergeCell ref="F163:H163"/>
    <mergeCell ref="D164:E164"/>
    <mergeCell ref="F164:H164"/>
    <mergeCell ref="D166:E166"/>
    <mergeCell ref="F166:H166"/>
    <mergeCell ref="D165:E165"/>
    <mergeCell ref="F165:H165"/>
    <mergeCell ref="D169:E169"/>
    <mergeCell ref="F169:H169"/>
    <mergeCell ref="D167:E167"/>
    <mergeCell ref="F167:H167"/>
    <mergeCell ref="D168:E168"/>
    <mergeCell ref="F168:H168"/>
    <mergeCell ref="D170:E170"/>
    <mergeCell ref="F170:H170"/>
    <mergeCell ref="D171:E171"/>
    <mergeCell ref="F171:H171"/>
    <mergeCell ref="D172:E172"/>
    <mergeCell ref="F172:H172"/>
    <mergeCell ref="D173:E173"/>
    <mergeCell ref="F173:H173"/>
    <mergeCell ref="D174:E174"/>
    <mergeCell ref="F174:H174"/>
    <mergeCell ref="D175:E175"/>
    <mergeCell ref="F175:H175"/>
    <mergeCell ref="D178:E178"/>
    <mergeCell ref="F178:H178"/>
    <mergeCell ref="D176:E176"/>
    <mergeCell ref="F176:H176"/>
    <mergeCell ref="D177:E177"/>
    <mergeCell ref="F177:H177"/>
    <mergeCell ref="D179:E179"/>
    <mergeCell ref="F179:H179"/>
    <mergeCell ref="D180:E180"/>
    <mergeCell ref="F180:H180"/>
    <mergeCell ref="B182:E182"/>
    <mergeCell ref="F182:H182"/>
    <mergeCell ref="B181:F181"/>
    <mergeCell ref="G181:H181"/>
    <mergeCell ref="A189:I189"/>
    <mergeCell ref="B2:K2"/>
    <mergeCell ref="B186:D186"/>
    <mergeCell ref="E186:I186"/>
    <mergeCell ref="A187:I187"/>
    <mergeCell ref="A188:I188"/>
    <mergeCell ref="B184:E184"/>
    <mergeCell ref="F184:H184"/>
    <mergeCell ref="A185:I185"/>
    <mergeCell ref="B183:H183"/>
    <mergeCell ref="D32:E32"/>
    <mergeCell ref="F32:H32"/>
    <mergeCell ref="D83:E83"/>
    <mergeCell ref="F83:H83"/>
    <mergeCell ref="D81:E81"/>
    <mergeCell ref="F81:H81"/>
    <mergeCell ref="D80:E80"/>
    <mergeCell ref="F80:H80"/>
    <mergeCell ref="D78:E78"/>
    <mergeCell ref="F78:H78"/>
    <mergeCell ref="D89:E89"/>
    <mergeCell ref="F89:H89"/>
    <mergeCell ref="D106:E106"/>
    <mergeCell ref="F106:H106"/>
    <mergeCell ref="D105:E105"/>
    <mergeCell ref="F105:H105"/>
    <mergeCell ref="D104:E104"/>
    <mergeCell ref="F104:H104"/>
    <mergeCell ref="D103:E103"/>
    <mergeCell ref="F103:H10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9" r:id="rId1"/>
  <rowBreaks count="4" manualBreakCount="4">
    <brk id="29" max="255" man="1"/>
    <brk id="59" max="10" man="1"/>
    <brk id="91" max="10" man="1"/>
    <brk id="16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workbookViewId="0" topLeftCell="A1">
      <selection activeCell="E28" sqref="E28"/>
    </sheetView>
  </sheetViews>
  <sheetFormatPr defaultColWidth="9.33203125" defaultRowHeight="12.75"/>
  <cols>
    <col min="1" max="1" width="4.5" style="28" customWidth="1"/>
    <col min="2" max="2" width="12.16015625" style="28" customWidth="1"/>
    <col min="3" max="3" width="14.33203125" style="28" customWidth="1"/>
    <col min="4" max="4" width="12.5" style="28" bestFit="1" customWidth="1"/>
    <col min="5" max="5" width="86.5" style="315" customWidth="1"/>
    <col min="6" max="6" width="14.66015625" style="28" customWidth="1"/>
    <col min="7" max="7" width="14.83203125" style="28" customWidth="1"/>
    <col min="8" max="8" width="13" style="299" bestFit="1" customWidth="1"/>
    <col min="9" max="9" width="13" style="28" bestFit="1" customWidth="1"/>
    <col min="10" max="16384" width="11.5" style="28" customWidth="1"/>
  </cols>
  <sheetData>
    <row r="1" spans="1:8" s="262" customFormat="1" ht="12" customHeight="1">
      <c r="A1" s="384"/>
      <c r="B1" s="384"/>
      <c r="C1" s="384"/>
      <c r="D1" s="384"/>
      <c r="E1" s="384"/>
      <c r="F1" s="538" t="s">
        <v>402</v>
      </c>
      <c r="G1" s="538"/>
      <c r="H1" s="538"/>
    </row>
    <row r="2" spans="2:8" s="262" customFormat="1" ht="24" customHeight="1">
      <c r="B2" s="537" t="s">
        <v>492</v>
      </c>
      <c r="C2" s="537"/>
      <c r="D2" s="537"/>
      <c r="E2" s="537"/>
      <c r="F2" s="537"/>
      <c r="G2" s="537"/>
      <c r="H2" s="537"/>
    </row>
    <row r="3" spans="5:8" s="262" customFormat="1" ht="12.75">
      <c r="E3" s="307"/>
      <c r="H3" s="263"/>
    </row>
    <row r="4" spans="5:8" s="262" customFormat="1" ht="13.5" thickBot="1">
      <c r="E4" s="307"/>
      <c r="H4" s="263"/>
    </row>
    <row r="5" spans="1:8" ht="45.75" customHeight="1" thickBot="1">
      <c r="A5" s="264"/>
      <c r="B5" s="265" t="s">
        <v>82</v>
      </c>
      <c r="C5" s="266" t="s">
        <v>493</v>
      </c>
      <c r="D5" s="266" t="s">
        <v>84</v>
      </c>
      <c r="E5" s="308" t="s">
        <v>360</v>
      </c>
      <c r="F5" s="266" t="s">
        <v>494</v>
      </c>
      <c r="G5" s="267" t="s">
        <v>495</v>
      </c>
      <c r="H5" s="268" t="s">
        <v>255</v>
      </c>
    </row>
    <row r="6" spans="1:8" ht="12.75">
      <c r="A6" s="35"/>
      <c r="B6" s="269"/>
      <c r="C6" s="270"/>
      <c r="D6" s="270"/>
      <c r="E6" s="309"/>
      <c r="F6" s="270"/>
      <c r="G6" s="271"/>
      <c r="H6" s="272"/>
    </row>
    <row r="7" spans="1:8" ht="12.75">
      <c r="A7" s="35"/>
      <c r="B7" s="273" t="s">
        <v>93</v>
      </c>
      <c r="C7" s="274" t="s">
        <v>261</v>
      </c>
      <c r="D7" s="275" t="s">
        <v>394</v>
      </c>
      <c r="E7" s="317" t="s">
        <v>606</v>
      </c>
      <c r="F7" s="276">
        <v>20000</v>
      </c>
      <c r="G7" s="277">
        <v>1312</v>
      </c>
      <c r="H7" s="278">
        <f>G7/F7*100</f>
        <v>6.5600000000000005</v>
      </c>
    </row>
    <row r="8" spans="1:8" ht="12.75">
      <c r="A8" s="35"/>
      <c r="B8" s="273"/>
      <c r="C8" s="274" t="s">
        <v>261</v>
      </c>
      <c r="D8" s="275" t="s">
        <v>399</v>
      </c>
      <c r="E8" s="317" t="s">
        <v>607</v>
      </c>
      <c r="F8" s="276">
        <v>28688</v>
      </c>
      <c r="G8" s="277">
        <v>20661.59</v>
      </c>
      <c r="H8" s="278">
        <f>G8/F8*100</f>
        <v>72.02171639709984</v>
      </c>
    </row>
    <row r="9" spans="1:9" ht="26.25">
      <c r="A9" s="35"/>
      <c r="B9" s="273"/>
      <c r="C9" s="274" t="s">
        <v>261</v>
      </c>
      <c r="D9" s="275" t="s">
        <v>482</v>
      </c>
      <c r="E9" s="318" t="s">
        <v>608</v>
      </c>
      <c r="F9" s="276">
        <v>21312</v>
      </c>
      <c r="G9" s="277">
        <v>17572.16</v>
      </c>
      <c r="H9" s="278">
        <f>G9/F9*100</f>
        <v>82.45195195195195</v>
      </c>
      <c r="I9" s="279"/>
    </row>
    <row r="10" spans="1:8" ht="12.75">
      <c r="A10" s="35"/>
      <c r="B10" s="273"/>
      <c r="C10" s="274"/>
      <c r="D10" s="275"/>
      <c r="E10" s="317"/>
      <c r="F10" s="280"/>
      <c r="G10" s="281"/>
      <c r="H10" s="278"/>
    </row>
    <row r="11" spans="1:9" ht="12.75">
      <c r="A11" s="35"/>
      <c r="B11" s="273" t="s">
        <v>413</v>
      </c>
      <c r="C11" s="274" t="s">
        <v>414</v>
      </c>
      <c r="D11" s="275" t="s">
        <v>399</v>
      </c>
      <c r="E11" s="318" t="s">
        <v>517</v>
      </c>
      <c r="F11" s="276">
        <v>45000</v>
      </c>
      <c r="G11" s="277">
        <v>10731.71</v>
      </c>
      <c r="H11" s="278">
        <f>G11/F11*100</f>
        <v>23.84824444444444</v>
      </c>
      <c r="I11" s="279"/>
    </row>
    <row r="12" spans="1:8" ht="12.75">
      <c r="A12" s="35"/>
      <c r="B12" s="273"/>
      <c r="C12" s="274"/>
      <c r="D12" s="275"/>
      <c r="E12" s="317"/>
      <c r="F12" s="276"/>
      <c r="G12" s="277"/>
      <c r="H12" s="278"/>
    </row>
    <row r="13" spans="1:9" ht="12.75">
      <c r="A13" s="35"/>
      <c r="B13" s="282">
        <v>600</v>
      </c>
      <c r="C13" s="283">
        <v>60014</v>
      </c>
      <c r="D13" s="284" t="s">
        <v>394</v>
      </c>
      <c r="E13" s="319" t="s">
        <v>609</v>
      </c>
      <c r="F13" s="277">
        <v>60000</v>
      </c>
      <c r="G13" s="285">
        <v>59999.4</v>
      </c>
      <c r="H13" s="278">
        <f>G13/F13*100</f>
        <v>99.99900000000001</v>
      </c>
      <c r="I13" s="279"/>
    </row>
    <row r="14" spans="1:8" ht="12.75">
      <c r="A14" s="35"/>
      <c r="B14" s="282"/>
      <c r="C14" s="286"/>
      <c r="D14" s="284"/>
      <c r="E14" s="311"/>
      <c r="F14" s="277"/>
      <c r="G14" s="285"/>
      <c r="H14" s="278"/>
    </row>
    <row r="15" spans="1:8" ht="12.75">
      <c r="A15" s="35"/>
      <c r="B15" s="282"/>
      <c r="C15" s="286">
        <v>60016</v>
      </c>
      <c r="D15" s="284" t="s">
        <v>496</v>
      </c>
      <c r="E15" s="319" t="s">
        <v>518</v>
      </c>
      <c r="F15" s="277">
        <v>21400</v>
      </c>
      <c r="G15" s="277">
        <v>21400</v>
      </c>
      <c r="H15" s="278">
        <f aca="true" t="shared" si="0" ref="H15:H26">G15/F15*100</f>
        <v>100</v>
      </c>
    </row>
    <row r="16" spans="1:8" ht="12.75">
      <c r="A16" s="35"/>
      <c r="B16" s="282"/>
      <c r="C16" s="286">
        <v>60016</v>
      </c>
      <c r="D16" s="284" t="s">
        <v>395</v>
      </c>
      <c r="E16" s="319" t="s">
        <v>610</v>
      </c>
      <c r="F16" s="277">
        <v>1900</v>
      </c>
      <c r="G16" s="285">
        <v>1774</v>
      </c>
      <c r="H16" s="278">
        <f t="shared" si="0"/>
        <v>93.36842105263158</v>
      </c>
    </row>
    <row r="17" spans="1:8" ht="24" customHeight="1">
      <c r="A17" s="35"/>
      <c r="B17" s="282"/>
      <c r="C17" s="286">
        <v>60016</v>
      </c>
      <c r="D17" s="284" t="s">
        <v>497</v>
      </c>
      <c r="E17" s="319" t="s">
        <v>610</v>
      </c>
      <c r="F17" s="277">
        <v>20000</v>
      </c>
      <c r="G17" s="285">
        <v>20000</v>
      </c>
      <c r="H17" s="278">
        <f t="shared" si="0"/>
        <v>100</v>
      </c>
    </row>
    <row r="18" spans="1:8" ht="34.5" customHeight="1">
      <c r="A18" s="35"/>
      <c r="B18" s="282"/>
      <c r="C18" s="286">
        <v>60016</v>
      </c>
      <c r="D18" s="284" t="s">
        <v>456</v>
      </c>
      <c r="E18" s="319" t="s">
        <v>611</v>
      </c>
      <c r="F18" s="277">
        <v>10300</v>
      </c>
      <c r="G18" s="285">
        <v>10190.46</v>
      </c>
      <c r="H18" s="278">
        <f t="shared" si="0"/>
        <v>98.93650485436892</v>
      </c>
    </row>
    <row r="19" spans="1:8" ht="12.75">
      <c r="A19" s="35"/>
      <c r="B19" s="287"/>
      <c r="C19" s="286">
        <v>60016</v>
      </c>
      <c r="D19" s="284" t="s">
        <v>457</v>
      </c>
      <c r="E19" s="319" t="s">
        <v>612</v>
      </c>
      <c r="F19" s="277">
        <v>20000</v>
      </c>
      <c r="G19" s="285">
        <v>19999.7</v>
      </c>
      <c r="H19" s="278">
        <f t="shared" si="0"/>
        <v>99.9985</v>
      </c>
    </row>
    <row r="20" spans="1:8" ht="12.75">
      <c r="A20" s="35"/>
      <c r="B20" s="287"/>
      <c r="C20" s="286">
        <v>60016</v>
      </c>
      <c r="D20" s="284" t="s">
        <v>458</v>
      </c>
      <c r="E20" s="385" t="s">
        <v>613</v>
      </c>
      <c r="F20" s="277">
        <v>21915</v>
      </c>
      <c r="G20" s="285">
        <v>21915</v>
      </c>
      <c r="H20" s="278">
        <f t="shared" si="0"/>
        <v>100</v>
      </c>
    </row>
    <row r="21" spans="1:8" ht="12.75">
      <c r="A21" s="35"/>
      <c r="B21" s="287"/>
      <c r="C21" s="286">
        <v>60016</v>
      </c>
      <c r="D21" s="386" t="s">
        <v>459</v>
      </c>
      <c r="E21" s="387" t="s">
        <v>614</v>
      </c>
      <c r="F21" s="277">
        <v>28000</v>
      </c>
      <c r="G21" s="285">
        <v>27675</v>
      </c>
      <c r="H21" s="278">
        <f t="shared" si="0"/>
        <v>98.83928571428572</v>
      </c>
    </row>
    <row r="22" spans="1:8" ht="26.25">
      <c r="A22" s="35"/>
      <c r="B22" s="287"/>
      <c r="C22" s="286">
        <v>60016</v>
      </c>
      <c r="D22" s="284" t="s">
        <v>498</v>
      </c>
      <c r="E22" s="319" t="s">
        <v>615</v>
      </c>
      <c r="F22" s="277">
        <v>133500</v>
      </c>
      <c r="G22" s="285">
        <v>130013</v>
      </c>
      <c r="H22" s="278">
        <f t="shared" si="0"/>
        <v>97.38801498127341</v>
      </c>
    </row>
    <row r="23" spans="1:9" ht="12.75">
      <c r="A23" s="35"/>
      <c r="B23" s="287"/>
      <c r="C23" s="286">
        <v>60016</v>
      </c>
      <c r="D23" s="284" t="s">
        <v>499</v>
      </c>
      <c r="E23" s="319" t="s">
        <v>616</v>
      </c>
      <c r="F23" s="277">
        <v>500</v>
      </c>
      <c r="G23" s="285">
        <v>500</v>
      </c>
      <c r="H23" s="278">
        <f t="shared" si="0"/>
        <v>100</v>
      </c>
      <c r="I23" s="279"/>
    </row>
    <row r="24" spans="1:8" ht="26.25">
      <c r="A24" s="35"/>
      <c r="B24" s="287"/>
      <c r="C24" s="286">
        <v>60016</v>
      </c>
      <c r="D24" s="284" t="s">
        <v>399</v>
      </c>
      <c r="E24" s="319" t="s">
        <v>617</v>
      </c>
      <c r="F24" s="277">
        <v>5700</v>
      </c>
      <c r="G24" s="285">
        <v>5645.6</v>
      </c>
      <c r="H24" s="278">
        <f t="shared" si="0"/>
        <v>99.04561403508772</v>
      </c>
    </row>
    <row r="25" spans="1:9" ht="12.75">
      <c r="A25" s="35"/>
      <c r="B25" s="287"/>
      <c r="C25" s="286">
        <v>60016</v>
      </c>
      <c r="D25" s="284" t="s">
        <v>401</v>
      </c>
      <c r="E25" s="319" t="s">
        <v>618</v>
      </c>
      <c r="F25" s="277">
        <v>5000</v>
      </c>
      <c r="G25" s="285">
        <v>3198</v>
      </c>
      <c r="H25" s="278">
        <f t="shared" si="0"/>
        <v>63.959999999999994</v>
      </c>
      <c r="I25" s="279"/>
    </row>
    <row r="26" spans="1:8" ht="12.75">
      <c r="A26" s="35"/>
      <c r="B26" s="287"/>
      <c r="C26" s="218">
        <v>60095</v>
      </c>
      <c r="D26" s="284" t="s">
        <v>394</v>
      </c>
      <c r="E26" s="319" t="s">
        <v>619</v>
      </c>
      <c r="F26" s="277">
        <v>18000</v>
      </c>
      <c r="G26" s="285">
        <v>0</v>
      </c>
      <c r="H26" s="278">
        <f t="shared" si="0"/>
        <v>0</v>
      </c>
    </row>
    <row r="27" spans="1:8" ht="12.75">
      <c r="A27" s="35"/>
      <c r="B27" s="287"/>
      <c r="C27" s="218"/>
      <c r="D27" s="284"/>
      <c r="E27" s="311"/>
      <c r="F27" s="277"/>
      <c r="G27" s="285"/>
      <c r="H27" s="278"/>
    </row>
    <row r="28" spans="1:8" ht="12.75">
      <c r="A28" s="35"/>
      <c r="B28" s="287">
        <v>700</v>
      </c>
      <c r="C28" s="218">
        <v>70005</v>
      </c>
      <c r="D28" s="284" t="s">
        <v>394</v>
      </c>
      <c r="E28" s="319" t="s">
        <v>620</v>
      </c>
      <c r="F28" s="277">
        <v>5500</v>
      </c>
      <c r="G28" s="285">
        <v>5387.5</v>
      </c>
      <c r="H28" s="278">
        <f>G28/F28*100</f>
        <v>97.95454545454545</v>
      </c>
    </row>
    <row r="29" spans="1:8" ht="26.25">
      <c r="A29" s="35"/>
      <c r="B29" s="287"/>
      <c r="C29" s="218">
        <v>70005</v>
      </c>
      <c r="D29" s="284" t="s">
        <v>395</v>
      </c>
      <c r="E29" s="319" t="s">
        <v>621</v>
      </c>
      <c r="F29" s="277">
        <v>4100</v>
      </c>
      <c r="G29" s="285">
        <v>4065.04</v>
      </c>
      <c r="H29" s="278">
        <f>G29/F29*100</f>
        <v>99.14731707317073</v>
      </c>
    </row>
    <row r="30" spans="1:9" ht="12.75">
      <c r="A30" s="35"/>
      <c r="B30" s="287"/>
      <c r="C30" s="218">
        <v>70005</v>
      </c>
      <c r="D30" s="284" t="s">
        <v>456</v>
      </c>
      <c r="E30" s="388" t="s">
        <v>622</v>
      </c>
      <c r="F30" s="277">
        <v>54305</v>
      </c>
      <c r="G30" s="285">
        <v>54304.95</v>
      </c>
      <c r="H30" s="278">
        <f>G30/F30*100</f>
        <v>99.99990792744681</v>
      </c>
      <c r="I30" s="279"/>
    </row>
    <row r="31" spans="1:8" ht="12.75">
      <c r="A31" s="35"/>
      <c r="B31" s="287"/>
      <c r="C31" s="218"/>
      <c r="D31" s="284"/>
      <c r="E31" s="312"/>
      <c r="F31" s="277"/>
      <c r="G31" s="285"/>
      <c r="H31" s="278"/>
    </row>
    <row r="32" spans="1:8" ht="12.75">
      <c r="A32" s="35"/>
      <c r="B32" s="287">
        <v>710</v>
      </c>
      <c r="C32" s="218">
        <v>71035</v>
      </c>
      <c r="D32" s="284" t="s">
        <v>394</v>
      </c>
      <c r="E32" s="388" t="s">
        <v>623</v>
      </c>
      <c r="F32" s="277">
        <v>40000</v>
      </c>
      <c r="G32" s="285">
        <v>21502.35</v>
      </c>
      <c r="H32" s="278">
        <f>G32/F32*100</f>
        <v>53.755874999999996</v>
      </c>
    </row>
    <row r="33" spans="1:8" ht="12.75">
      <c r="A33" s="35"/>
      <c r="B33" s="287"/>
      <c r="C33" s="218">
        <v>71035</v>
      </c>
      <c r="D33" s="284" t="s">
        <v>500</v>
      </c>
      <c r="E33" s="388" t="s">
        <v>624</v>
      </c>
      <c r="F33" s="277">
        <v>4795.89</v>
      </c>
      <c r="G33" s="277">
        <v>4795.89</v>
      </c>
      <c r="H33" s="278">
        <f>G33/F33*100</f>
        <v>100</v>
      </c>
    </row>
    <row r="34" spans="1:8" ht="12.75">
      <c r="A34" s="35"/>
      <c r="B34" s="287"/>
      <c r="C34" s="218"/>
      <c r="D34" s="284"/>
      <c r="E34" s="312"/>
      <c r="F34" s="277"/>
      <c r="G34" s="277"/>
      <c r="H34" s="278"/>
    </row>
    <row r="35" spans="1:8" ht="12.75">
      <c r="A35" s="35"/>
      <c r="B35" s="287">
        <v>754</v>
      </c>
      <c r="C35" s="218">
        <v>75404</v>
      </c>
      <c r="D35" s="284" t="s">
        <v>501</v>
      </c>
      <c r="E35" s="388" t="s">
        <v>625</v>
      </c>
      <c r="F35" s="277">
        <v>3500</v>
      </c>
      <c r="G35" s="285">
        <v>3500</v>
      </c>
      <c r="H35" s="278">
        <f>G35/F35*100</f>
        <v>100</v>
      </c>
    </row>
    <row r="36" spans="1:8" ht="12.75">
      <c r="A36" s="35"/>
      <c r="B36" s="287"/>
      <c r="C36" s="218"/>
      <c r="D36" s="284"/>
      <c r="E36" s="312"/>
      <c r="F36" s="277"/>
      <c r="G36" s="285"/>
      <c r="H36" s="278"/>
    </row>
    <row r="37" spans="1:8" ht="12.75">
      <c r="A37" s="35"/>
      <c r="B37" s="287"/>
      <c r="C37" s="218">
        <v>75412</v>
      </c>
      <c r="D37" s="284" t="s">
        <v>396</v>
      </c>
      <c r="E37" s="388" t="s">
        <v>626</v>
      </c>
      <c r="F37" s="277">
        <v>2000</v>
      </c>
      <c r="G37" s="285">
        <v>2000</v>
      </c>
      <c r="H37" s="278">
        <f>G37/F37*100</f>
        <v>100</v>
      </c>
    </row>
    <row r="38" spans="1:8" ht="12.75">
      <c r="A38" s="35"/>
      <c r="B38" s="287"/>
      <c r="C38" s="218"/>
      <c r="D38" s="284"/>
      <c r="E38" s="312"/>
      <c r="F38" s="277"/>
      <c r="G38" s="277"/>
      <c r="H38" s="278"/>
    </row>
    <row r="39" spans="1:8" ht="12.75">
      <c r="A39" s="35"/>
      <c r="B39" s="287">
        <v>758</v>
      </c>
      <c r="C39" s="218">
        <v>75818</v>
      </c>
      <c r="D39" s="284" t="s">
        <v>502</v>
      </c>
      <c r="E39" s="388" t="s">
        <v>627</v>
      </c>
      <c r="F39" s="277">
        <v>12807.15</v>
      </c>
      <c r="G39" s="285">
        <v>0</v>
      </c>
      <c r="H39" s="278">
        <f>G39/F39*100</f>
        <v>0</v>
      </c>
    </row>
    <row r="40" spans="1:8" ht="12.75">
      <c r="A40" s="35"/>
      <c r="B40" s="287"/>
      <c r="C40" s="218"/>
      <c r="D40" s="284"/>
      <c r="E40" s="312"/>
      <c r="F40" s="277"/>
      <c r="G40" s="288"/>
      <c r="H40" s="278"/>
    </row>
    <row r="41" spans="1:8" ht="12.75">
      <c r="A41" s="35"/>
      <c r="B41" s="287">
        <v>801</v>
      </c>
      <c r="C41" s="289">
        <v>80101</v>
      </c>
      <c r="D41" s="284" t="s">
        <v>353</v>
      </c>
      <c r="E41" s="388" t="s">
        <v>628</v>
      </c>
      <c r="F41" s="277">
        <v>28289</v>
      </c>
      <c r="G41" s="277">
        <v>28289</v>
      </c>
      <c r="H41" s="278">
        <f>G41/F41*100</f>
        <v>100</v>
      </c>
    </row>
    <row r="42" spans="1:8" ht="12.75">
      <c r="A42" s="35"/>
      <c r="B42" s="287"/>
      <c r="C42" s="289">
        <v>80101</v>
      </c>
      <c r="D42" s="284" t="s">
        <v>397</v>
      </c>
      <c r="E42" s="388" t="s">
        <v>629</v>
      </c>
      <c r="F42" s="277">
        <v>24354</v>
      </c>
      <c r="G42" s="277">
        <v>24354</v>
      </c>
      <c r="H42" s="278">
        <f>G42/F42*100</f>
        <v>100</v>
      </c>
    </row>
    <row r="43" spans="1:8" ht="12.75">
      <c r="A43" s="35"/>
      <c r="B43" s="287"/>
      <c r="C43" s="289">
        <v>80110</v>
      </c>
      <c r="D43" s="284" t="s">
        <v>353</v>
      </c>
      <c r="E43" s="388" t="s">
        <v>630</v>
      </c>
      <c r="F43" s="277">
        <v>19800</v>
      </c>
      <c r="G43" s="277">
        <v>19800</v>
      </c>
      <c r="H43" s="278">
        <f>G43/F43*100</f>
        <v>100</v>
      </c>
    </row>
    <row r="44" spans="1:8" ht="12.75">
      <c r="A44" s="35"/>
      <c r="B44" s="287"/>
      <c r="C44" s="218">
        <v>80110</v>
      </c>
      <c r="D44" s="284" t="s">
        <v>418</v>
      </c>
      <c r="E44" s="388" t="s">
        <v>631</v>
      </c>
      <c r="F44" s="277">
        <v>48000</v>
      </c>
      <c r="G44" s="277">
        <v>47545</v>
      </c>
      <c r="H44" s="278">
        <f>G44/F44*100</f>
        <v>99.05208333333333</v>
      </c>
    </row>
    <row r="45" spans="1:8" ht="12.75">
      <c r="A45" s="35"/>
      <c r="B45" s="287"/>
      <c r="C45" s="218"/>
      <c r="D45" s="284"/>
      <c r="E45" s="312"/>
      <c r="F45" s="277"/>
      <c r="G45" s="277"/>
      <c r="H45" s="278"/>
    </row>
    <row r="46" spans="1:8" ht="12.75">
      <c r="A46" s="35"/>
      <c r="B46" s="287">
        <v>900</v>
      </c>
      <c r="C46" s="218">
        <v>90001</v>
      </c>
      <c r="D46" s="284" t="s">
        <v>399</v>
      </c>
      <c r="E46" s="388" t="s">
        <v>632</v>
      </c>
      <c r="F46" s="277">
        <v>22831</v>
      </c>
      <c r="G46" s="285">
        <v>10162.6</v>
      </c>
      <c r="H46" s="278">
        <f>G46/F46*100</f>
        <v>44.51228592702904</v>
      </c>
    </row>
    <row r="47" spans="1:8" ht="26.25">
      <c r="A47" s="35"/>
      <c r="B47" s="287"/>
      <c r="C47" s="218">
        <v>90001</v>
      </c>
      <c r="D47" s="284" t="s">
        <v>503</v>
      </c>
      <c r="E47" s="388" t="s">
        <v>633</v>
      </c>
      <c r="F47" s="277">
        <v>78800</v>
      </c>
      <c r="G47" s="285">
        <v>78800</v>
      </c>
      <c r="H47" s="278">
        <f>G47/F47*100</f>
        <v>100</v>
      </c>
    </row>
    <row r="48" spans="1:8" ht="12.75">
      <c r="A48" s="35"/>
      <c r="B48" s="287"/>
      <c r="C48" s="218"/>
      <c r="D48" s="284"/>
      <c r="E48" s="312"/>
      <c r="F48" s="277"/>
      <c r="G48" s="285"/>
      <c r="H48" s="278"/>
    </row>
    <row r="49" spans="1:8" ht="12.75">
      <c r="A49" s="35"/>
      <c r="B49" s="287"/>
      <c r="C49" s="218">
        <v>90004</v>
      </c>
      <c r="D49" s="284" t="s">
        <v>504</v>
      </c>
      <c r="E49" s="319" t="s">
        <v>634</v>
      </c>
      <c r="F49" s="277">
        <v>9000</v>
      </c>
      <c r="G49" s="285">
        <v>8399.01</v>
      </c>
      <c r="H49" s="278">
        <f>G49/F49*100</f>
        <v>93.32233333333335</v>
      </c>
    </row>
    <row r="50" spans="1:8" ht="12.75">
      <c r="A50" s="35"/>
      <c r="B50" s="287"/>
      <c r="C50" s="218"/>
      <c r="D50" s="284"/>
      <c r="E50" s="311"/>
      <c r="F50" s="277"/>
      <c r="G50" s="285"/>
      <c r="H50" s="278"/>
    </row>
    <row r="51" spans="1:8" ht="12.75">
      <c r="A51" s="35"/>
      <c r="B51" s="287"/>
      <c r="C51" s="218">
        <v>90095</v>
      </c>
      <c r="D51" s="284" t="s">
        <v>496</v>
      </c>
      <c r="E51" s="319" t="s">
        <v>635</v>
      </c>
      <c r="F51" s="277">
        <v>7100</v>
      </c>
      <c r="G51" s="285">
        <v>7100</v>
      </c>
      <c r="H51" s="278">
        <f aca="true" t="shared" si="1" ref="H51:H62">G51/F51*100</f>
        <v>100</v>
      </c>
    </row>
    <row r="52" spans="1:8" ht="12.75">
      <c r="A52" s="35"/>
      <c r="B52" s="287"/>
      <c r="C52" s="218">
        <v>90095</v>
      </c>
      <c r="D52" s="284" t="s">
        <v>395</v>
      </c>
      <c r="E52" s="319" t="s">
        <v>636</v>
      </c>
      <c r="F52" s="277">
        <v>893.85</v>
      </c>
      <c r="G52" s="285">
        <v>893.2</v>
      </c>
      <c r="H52" s="278">
        <f t="shared" si="1"/>
        <v>99.92728086367958</v>
      </c>
    </row>
    <row r="53" spans="1:8" ht="12.75">
      <c r="A53" s="35"/>
      <c r="B53" s="287"/>
      <c r="C53" s="218">
        <v>90095</v>
      </c>
      <c r="D53" s="284" t="s">
        <v>497</v>
      </c>
      <c r="E53" s="319" t="s">
        <v>636</v>
      </c>
      <c r="F53" s="277">
        <v>6400</v>
      </c>
      <c r="G53" s="285">
        <v>6395.69</v>
      </c>
      <c r="H53" s="278">
        <f t="shared" si="1"/>
        <v>99.93265625</v>
      </c>
    </row>
    <row r="54" spans="1:8" ht="12.75">
      <c r="A54" s="35"/>
      <c r="B54" s="287"/>
      <c r="C54" s="218">
        <v>90095</v>
      </c>
      <c r="D54" s="284" t="s">
        <v>456</v>
      </c>
      <c r="E54" s="319" t="s">
        <v>637</v>
      </c>
      <c r="F54" s="277">
        <v>69</v>
      </c>
      <c r="G54" s="285">
        <v>69</v>
      </c>
      <c r="H54" s="278">
        <f t="shared" si="1"/>
        <v>100</v>
      </c>
    </row>
    <row r="55" spans="1:11" ht="12.75">
      <c r="A55" s="35"/>
      <c r="B55" s="287"/>
      <c r="C55" s="218">
        <v>90095</v>
      </c>
      <c r="D55" s="284" t="s">
        <v>505</v>
      </c>
      <c r="E55" s="319" t="s">
        <v>637</v>
      </c>
      <c r="F55" s="277">
        <v>5000</v>
      </c>
      <c r="G55" s="285">
        <v>5000</v>
      </c>
      <c r="H55" s="278">
        <f t="shared" si="1"/>
        <v>100</v>
      </c>
      <c r="K55" s="290"/>
    </row>
    <row r="56" spans="1:8" ht="12.75">
      <c r="A56" s="35"/>
      <c r="B56" s="287"/>
      <c r="C56" s="218">
        <v>90095</v>
      </c>
      <c r="D56" s="284" t="s">
        <v>457</v>
      </c>
      <c r="E56" s="319" t="s">
        <v>638</v>
      </c>
      <c r="F56" s="285">
        <v>18361</v>
      </c>
      <c r="G56" s="285">
        <v>18361</v>
      </c>
      <c r="H56" s="278">
        <f t="shared" si="1"/>
        <v>100</v>
      </c>
    </row>
    <row r="57" spans="1:8" ht="12.75">
      <c r="A57" s="35"/>
      <c r="B57" s="287"/>
      <c r="C57" s="218">
        <v>90095</v>
      </c>
      <c r="D57" s="284" t="s">
        <v>458</v>
      </c>
      <c r="E57" s="319" t="s">
        <v>639</v>
      </c>
      <c r="F57" s="277">
        <v>8010</v>
      </c>
      <c r="G57" s="285">
        <v>0</v>
      </c>
      <c r="H57" s="278">
        <f t="shared" si="1"/>
        <v>0</v>
      </c>
    </row>
    <row r="58" spans="1:8" ht="26.25">
      <c r="A58" s="35"/>
      <c r="B58" s="287"/>
      <c r="C58" s="218">
        <v>90095</v>
      </c>
      <c r="D58" s="284" t="s">
        <v>399</v>
      </c>
      <c r="E58" s="313" t="s">
        <v>640</v>
      </c>
      <c r="F58" s="277">
        <v>131990</v>
      </c>
      <c r="G58" s="285">
        <v>131990</v>
      </c>
      <c r="H58" s="278">
        <f t="shared" si="1"/>
        <v>100</v>
      </c>
    </row>
    <row r="59" spans="1:8" ht="12.75">
      <c r="A59" s="35"/>
      <c r="B59" s="287"/>
      <c r="C59" s="218">
        <v>90095</v>
      </c>
      <c r="D59" s="284" t="s">
        <v>482</v>
      </c>
      <c r="E59" s="319" t="s">
        <v>641</v>
      </c>
      <c r="F59" s="277">
        <v>11500</v>
      </c>
      <c r="G59" s="285">
        <v>0</v>
      </c>
      <c r="H59" s="278">
        <f t="shared" si="1"/>
        <v>0</v>
      </c>
    </row>
    <row r="60" spans="1:8" ht="12.75">
      <c r="A60" s="35"/>
      <c r="B60" s="287"/>
      <c r="C60" s="218">
        <v>90095</v>
      </c>
      <c r="D60" s="284" t="s">
        <v>401</v>
      </c>
      <c r="E60" s="319" t="s">
        <v>642</v>
      </c>
      <c r="F60" s="277">
        <v>2103.44</v>
      </c>
      <c r="G60" s="285">
        <v>2029</v>
      </c>
      <c r="H60" s="278">
        <f t="shared" si="1"/>
        <v>96.46103525653216</v>
      </c>
    </row>
    <row r="61" spans="1:8" ht="12.75">
      <c r="A61" s="35"/>
      <c r="B61" s="287"/>
      <c r="C61" s="218">
        <v>90095</v>
      </c>
      <c r="D61" s="284" t="s">
        <v>506</v>
      </c>
      <c r="E61" s="319" t="s">
        <v>643</v>
      </c>
      <c r="F61" s="277">
        <v>7351.1</v>
      </c>
      <c r="G61" s="277">
        <v>7351.1</v>
      </c>
      <c r="H61" s="278">
        <f t="shared" si="1"/>
        <v>100</v>
      </c>
    </row>
    <row r="62" spans="1:8" ht="12.75">
      <c r="A62" s="35"/>
      <c r="B62" s="287"/>
      <c r="C62" s="218">
        <v>90095</v>
      </c>
      <c r="D62" s="284" t="s">
        <v>507</v>
      </c>
      <c r="E62" s="319" t="s">
        <v>644</v>
      </c>
      <c r="F62" s="277">
        <v>6800</v>
      </c>
      <c r="G62" s="277">
        <v>6800</v>
      </c>
      <c r="H62" s="278">
        <f t="shared" si="1"/>
        <v>100</v>
      </c>
    </row>
    <row r="63" spans="1:8" ht="12.75">
      <c r="A63" s="35"/>
      <c r="B63" s="287"/>
      <c r="C63" s="218"/>
      <c r="D63" s="284"/>
      <c r="E63" s="311"/>
      <c r="F63" s="277"/>
      <c r="G63" s="285"/>
      <c r="H63" s="278"/>
    </row>
    <row r="64" spans="1:8" ht="12.75">
      <c r="A64" s="35"/>
      <c r="B64" s="287">
        <v>921</v>
      </c>
      <c r="C64" s="218">
        <v>92109</v>
      </c>
      <c r="D64" s="284" t="s">
        <v>395</v>
      </c>
      <c r="E64" s="319" t="s">
        <v>645</v>
      </c>
      <c r="F64" s="277">
        <v>7042</v>
      </c>
      <c r="G64" s="285">
        <v>0</v>
      </c>
      <c r="H64" s="278">
        <f>G64/F64*100</f>
        <v>0</v>
      </c>
    </row>
    <row r="65" spans="1:8" ht="12.75">
      <c r="A65" s="35"/>
      <c r="B65" s="287"/>
      <c r="C65" s="218">
        <v>92109</v>
      </c>
      <c r="D65" s="284" t="s">
        <v>497</v>
      </c>
      <c r="E65" s="319" t="s">
        <v>646</v>
      </c>
      <c r="F65" s="277">
        <v>6600</v>
      </c>
      <c r="G65" s="285">
        <v>5960</v>
      </c>
      <c r="H65" s="278">
        <f>G65/F65*100</f>
        <v>90.30303030303031</v>
      </c>
    </row>
    <row r="66" spans="1:8" ht="12.75">
      <c r="A66" s="35"/>
      <c r="B66" s="287"/>
      <c r="C66" s="218">
        <v>92120</v>
      </c>
      <c r="D66" s="284" t="s">
        <v>353</v>
      </c>
      <c r="E66" s="310" t="s">
        <v>508</v>
      </c>
      <c r="F66" s="277">
        <v>30000</v>
      </c>
      <c r="G66" s="285">
        <v>0</v>
      </c>
      <c r="H66" s="278">
        <f>G66/F66*100</f>
        <v>0</v>
      </c>
    </row>
    <row r="67" spans="1:8" ht="12.75">
      <c r="A67" s="35"/>
      <c r="B67" s="287"/>
      <c r="C67" s="218"/>
      <c r="D67" s="284"/>
      <c r="E67" s="310"/>
      <c r="F67" s="277"/>
      <c r="G67" s="285"/>
      <c r="H67" s="278"/>
    </row>
    <row r="68" spans="1:8" ht="12.75">
      <c r="A68" s="35"/>
      <c r="B68" s="287">
        <v>926</v>
      </c>
      <c r="C68" s="218">
        <v>92601</v>
      </c>
      <c r="D68" s="284" t="s">
        <v>496</v>
      </c>
      <c r="E68" s="316" t="s">
        <v>516</v>
      </c>
      <c r="F68" s="277">
        <v>7147.57</v>
      </c>
      <c r="G68" s="277">
        <v>7145.22</v>
      </c>
      <c r="H68" s="278">
        <f>G68/F68*100</f>
        <v>99.9671216931069</v>
      </c>
    </row>
    <row r="69" spans="1:8" ht="13.5" thickBot="1">
      <c r="A69" s="35"/>
      <c r="B69" s="291"/>
      <c r="C69" s="292"/>
      <c r="D69" s="293"/>
      <c r="E69" s="314"/>
      <c r="F69" s="294"/>
      <c r="G69" s="294"/>
      <c r="H69" s="295"/>
    </row>
    <row r="70" spans="1:8" ht="13.5" thickBot="1">
      <c r="A70" s="35"/>
      <c r="B70" s="265" t="s">
        <v>509</v>
      </c>
      <c r="C70" s="267"/>
      <c r="D70" s="296"/>
      <c r="E70" s="308"/>
      <c r="F70" s="297">
        <f>SUM(F7:F68)</f>
        <v>1075665</v>
      </c>
      <c r="G70" s="297">
        <f>SUM(G7:G68)</f>
        <v>884587.1699999998</v>
      </c>
      <c r="H70" s="298">
        <f>G70/F70*100</f>
        <v>82.23630684274377</v>
      </c>
    </row>
  </sheetData>
  <mergeCells count="2">
    <mergeCell ref="B2:H2"/>
    <mergeCell ref="F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5" r:id="rId1"/>
  <rowBreaks count="1" manualBreakCount="1">
    <brk id="2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50" zoomScaleNormal="75" zoomScaleSheetLayoutView="50" workbookViewId="0" topLeftCell="A1">
      <selection activeCell="E17" sqref="E17"/>
    </sheetView>
  </sheetViews>
  <sheetFormatPr defaultColWidth="9.33203125" defaultRowHeight="12.75"/>
  <cols>
    <col min="1" max="1" width="7.16015625" style="104" customWidth="1"/>
    <col min="2" max="2" width="12.83203125" style="104" customWidth="1"/>
    <col min="3" max="3" width="14.5" style="104" customWidth="1"/>
    <col min="4" max="4" width="17.83203125" style="239" customWidth="1"/>
    <col min="5" max="5" width="171.5" style="104" customWidth="1"/>
    <col min="6" max="6" width="33.33203125" style="124" customWidth="1"/>
    <col min="7" max="7" width="33.5" style="123" customWidth="1"/>
    <col min="8" max="8" width="35.83203125" style="110" customWidth="1"/>
    <col min="9" max="9" width="22.33203125" style="124" customWidth="1"/>
    <col min="10" max="16384" width="13.33203125" style="104" customWidth="1"/>
  </cols>
  <sheetData>
    <row r="1" spans="1:9" ht="82.5" customHeight="1">
      <c r="A1" s="112"/>
      <c r="B1" s="112"/>
      <c r="C1" s="112"/>
      <c r="D1" s="111"/>
      <c r="E1" s="112"/>
      <c r="F1" s="546" t="s">
        <v>405</v>
      </c>
      <c r="G1" s="546"/>
      <c r="H1" s="113"/>
      <c r="I1" s="111"/>
    </row>
    <row r="2" spans="1:9" ht="73.5" customHeight="1">
      <c r="A2" s="550" t="s">
        <v>487</v>
      </c>
      <c r="B2" s="550"/>
      <c r="C2" s="550"/>
      <c r="D2" s="550"/>
      <c r="E2" s="550"/>
      <c r="F2" s="550"/>
      <c r="G2" s="550"/>
      <c r="H2" s="550"/>
      <c r="I2" s="114"/>
    </row>
    <row r="3" spans="1:9" ht="41.25" customHeight="1">
      <c r="A3" s="114"/>
      <c r="B3" s="114"/>
      <c r="C3" s="114"/>
      <c r="D3" s="237"/>
      <c r="E3" s="114"/>
      <c r="F3" s="114"/>
      <c r="G3" s="114"/>
      <c r="H3" s="114"/>
      <c r="I3" s="114"/>
    </row>
    <row r="4" spans="1:9" ht="57.75" customHeight="1">
      <c r="A4" s="105"/>
      <c r="B4" s="105"/>
      <c r="C4" s="105"/>
      <c r="D4" s="105"/>
      <c r="E4" s="105"/>
      <c r="F4" s="115" t="s">
        <v>357</v>
      </c>
      <c r="G4" s="106" t="s">
        <v>357</v>
      </c>
      <c r="H4" s="106"/>
      <c r="I4" s="115"/>
    </row>
    <row r="5" spans="1:9" s="107" customFormat="1" ht="64.5" customHeight="1">
      <c r="A5" s="551" t="s">
        <v>368</v>
      </c>
      <c r="B5" s="551" t="s">
        <v>82</v>
      </c>
      <c r="C5" s="541" t="s">
        <v>392</v>
      </c>
      <c r="D5" s="543" t="s">
        <v>84</v>
      </c>
      <c r="E5" s="539" t="s">
        <v>393</v>
      </c>
      <c r="F5" s="547" t="s">
        <v>403</v>
      </c>
      <c r="G5" s="549" t="s">
        <v>485</v>
      </c>
      <c r="H5" s="549" t="s">
        <v>486</v>
      </c>
      <c r="I5" s="116"/>
    </row>
    <row r="6" spans="1:9" s="107" customFormat="1" ht="34.5" customHeight="1">
      <c r="A6" s="551"/>
      <c r="B6" s="551"/>
      <c r="C6" s="542"/>
      <c r="D6" s="544"/>
      <c r="E6" s="540"/>
      <c r="F6" s="548"/>
      <c r="G6" s="548"/>
      <c r="H6" s="548"/>
      <c r="I6" s="117"/>
    </row>
    <row r="7" spans="1:9" s="109" customFormat="1" ht="21.75" customHeight="1">
      <c r="A7" s="108">
        <v>1</v>
      </c>
      <c r="B7" s="108">
        <v>2</v>
      </c>
      <c r="C7" s="227">
        <v>3</v>
      </c>
      <c r="D7" s="108">
        <v>4</v>
      </c>
      <c r="E7" s="118">
        <v>5</v>
      </c>
      <c r="F7" s="119"/>
      <c r="G7" s="120"/>
      <c r="H7" s="120"/>
      <c r="I7" s="121"/>
    </row>
    <row r="8" spans="1:9" s="224" customFormat="1" ht="48.75" customHeight="1">
      <c r="A8" s="229">
        <v>1</v>
      </c>
      <c r="B8" s="222" t="s">
        <v>93</v>
      </c>
      <c r="C8" s="246" t="s">
        <v>261</v>
      </c>
      <c r="D8" s="222" t="s">
        <v>399</v>
      </c>
      <c r="E8" s="234" t="s">
        <v>491</v>
      </c>
      <c r="F8" s="250">
        <v>0</v>
      </c>
      <c r="G8" s="250">
        <v>28688</v>
      </c>
      <c r="H8" s="253">
        <f>F8+G8</f>
        <v>28688</v>
      </c>
      <c r="I8" s="223"/>
    </row>
    <row r="9" spans="1:9" s="224" customFormat="1" ht="48.75" customHeight="1">
      <c r="A9" s="229">
        <v>2</v>
      </c>
      <c r="B9" s="222" t="s">
        <v>93</v>
      </c>
      <c r="C9" s="246" t="s">
        <v>261</v>
      </c>
      <c r="D9" s="222" t="s">
        <v>482</v>
      </c>
      <c r="E9" s="306" t="s">
        <v>513</v>
      </c>
      <c r="F9" s="250">
        <v>0</v>
      </c>
      <c r="G9" s="250">
        <v>21312</v>
      </c>
      <c r="H9" s="253">
        <f aca="true" t="shared" si="0" ref="H9:H17">F9+G9</f>
        <v>21312</v>
      </c>
      <c r="I9" s="223"/>
    </row>
    <row r="10" spans="1:9" s="109" customFormat="1" ht="48.75" customHeight="1">
      <c r="A10" s="230">
        <v>3</v>
      </c>
      <c r="B10" s="222" t="s">
        <v>413</v>
      </c>
      <c r="C10" s="246" t="s">
        <v>414</v>
      </c>
      <c r="D10" s="222" t="s">
        <v>399</v>
      </c>
      <c r="E10" s="234" t="s">
        <v>517</v>
      </c>
      <c r="F10" s="250">
        <v>0</v>
      </c>
      <c r="G10" s="250">
        <v>45000</v>
      </c>
      <c r="H10" s="253">
        <f t="shared" si="0"/>
        <v>45000</v>
      </c>
      <c r="I10" s="121"/>
    </row>
    <row r="11" spans="1:9" s="188" customFormat="1" ht="58.5" customHeight="1">
      <c r="A11" s="229">
        <v>4</v>
      </c>
      <c r="B11" s="247">
        <v>600</v>
      </c>
      <c r="C11" s="248">
        <v>60016</v>
      </c>
      <c r="D11" s="238" t="s">
        <v>399</v>
      </c>
      <c r="E11" s="235" t="s">
        <v>514</v>
      </c>
      <c r="F11" s="250">
        <v>0</v>
      </c>
      <c r="G11" s="251">
        <v>5700</v>
      </c>
      <c r="H11" s="253">
        <f t="shared" si="0"/>
        <v>5700</v>
      </c>
      <c r="I11" s="187"/>
    </row>
    <row r="12" spans="1:9" s="188" customFormat="1" ht="44.25" customHeight="1">
      <c r="A12" s="229">
        <v>5</v>
      </c>
      <c r="B12" s="247">
        <v>801</v>
      </c>
      <c r="C12" s="249">
        <v>80110</v>
      </c>
      <c r="D12" s="238" t="s">
        <v>418</v>
      </c>
      <c r="E12" s="236" t="s">
        <v>515</v>
      </c>
      <c r="F12" s="250">
        <v>0</v>
      </c>
      <c r="G12" s="250">
        <v>48000</v>
      </c>
      <c r="H12" s="253">
        <f t="shared" si="0"/>
        <v>48000</v>
      </c>
      <c r="I12" s="187"/>
    </row>
    <row r="13" spans="1:9" s="188" customFormat="1" ht="58.5" customHeight="1">
      <c r="A13" s="229">
        <v>6</v>
      </c>
      <c r="B13" s="240" t="s">
        <v>223</v>
      </c>
      <c r="C13" s="241" t="s">
        <v>250</v>
      </c>
      <c r="D13" s="242" t="s">
        <v>399</v>
      </c>
      <c r="E13" s="190" t="s">
        <v>460</v>
      </c>
      <c r="F13" s="254">
        <v>50000</v>
      </c>
      <c r="G13" s="255">
        <v>-27169</v>
      </c>
      <c r="H13" s="253">
        <f t="shared" si="0"/>
        <v>22831</v>
      </c>
      <c r="I13" s="187"/>
    </row>
    <row r="14" spans="1:8" ht="84" customHeight="1">
      <c r="A14" s="232">
        <v>7</v>
      </c>
      <c r="B14" s="243">
        <v>900</v>
      </c>
      <c r="C14" s="244">
        <v>90095</v>
      </c>
      <c r="D14" s="245" t="s">
        <v>527</v>
      </c>
      <c r="E14" s="186" t="s">
        <v>464</v>
      </c>
      <c r="F14" s="256">
        <v>100000</v>
      </c>
      <c r="G14" s="255">
        <v>31990</v>
      </c>
      <c r="H14" s="253">
        <f t="shared" si="0"/>
        <v>131990</v>
      </c>
    </row>
    <row r="15" spans="1:9" s="225" customFormat="1" ht="47.25" customHeight="1">
      <c r="A15" s="233">
        <v>8</v>
      </c>
      <c r="B15" s="247">
        <v>900</v>
      </c>
      <c r="C15" s="249">
        <v>90095</v>
      </c>
      <c r="D15" s="238" t="s">
        <v>418</v>
      </c>
      <c r="E15" s="235" t="s">
        <v>526</v>
      </c>
      <c r="F15" s="250">
        <v>0</v>
      </c>
      <c r="G15" s="251">
        <v>11500</v>
      </c>
      <c r="H15" s="253">
        <f t="shared" si="0"/>
        <v>11500</v>
      </c>
      <c r="I15" s="226"/>
    </row>
    <row r="16" spans="1:8" ht="43.5" customHeight="1">
      <c r="A16" s="232">
        <v>9</v>
      </c>
      <c r="B16" s="247">
        <v>921</v>
      </c>
      <c r="C16" s="249">
        <v>92109</v>
      </c>
      <c r="D16" s="238" t="s">
        <v>418</v>
      </c>
      <c r="E16" s="235" t="s">
        <v>483</v>
      </c>
      <c r="F16" s="251">
        <v>345000</v>
      </c>
      <c r="G16" s="251">
        <v>-345000</v>
      </c>
      <c r="H16" s="253">
        <f t="shared" si="0"/>
        <v>0</v>
      </c>
    </row>
    <row r="17" spans="1:8" ht="37.5" customHeight="1">
      <c r="A17" s="232">
        <v>10</v>
      </c>
      <c r="B17" s="247">
        <v>921</v>
      </c>
      <c r="C17" s="249">
        <v>92120</v>
      </c>
      <c r="D17" s="238" t="s">
        <v>647</v>
      </c>
      <c r="E17" s="235" t="s">
        <v>484</v>
      </c>
      <c r="F17" s="251">
        <v>80000</v>
      </c>
      <c r="G17" s="251">
        <v>-80000</v>
      </c>
      <c r="H17" s="253">
        <f t="shared" si="0"/>
        <v>0</v>
      </c>
    </row>
    <row r="18" spans="1:8" ht="33">
      <c r="A18" s="232"/>
      <c r="B18" s="231"/>
      <c r="C18" s="228"/>
      <c r="D18" s="185"/>
      <c r="E18" s="189" t="s">
        <v>461</v>
      </c>
      <c r="F18" s="252">
        <f>SUM(F8:F17)</f>
        <v>575000</v>
      </c>
      <c r="G18" s="252">
        <f>SUM(G8:G17)</f>
        <v>-259979</v>
      </c>
      <c r="H18" s="252">
        <f>SUM(H8:H17)</f>
        <v>315021</v>
      </c>
    </row>
    <row r="19" ht="17.25">
      <c r="F19" s="122"/>
    </row>
    <row r="20" ht="17.25">
      <c r="E20" s="545"/>
    </row>
    <row r="21" ht="17.25">
      <c r="E21" s="545"/>
    </row>
    <row r="22" ht="17.25">
      <c r="E22" s="545"/>
    </row>
    <row r="23" ht="17.25">
      <c r="E23" s="545"/>
    </row>
  </sheetData>
  <sheetProtection/>
  <mergeCells count="11">
    <mergeCell ref="F1:G1"/>
    <mergeCell ref="F5:F6"/>
    <mergeCell ref="G5:G6"/>
    <mergeCell ref="A2:H2"/>
    <mergeCell ref="H5:H6"/>
    <mergeCell ref="A5:A6"/>
    <mergeCell ref="B5:B6"/>
    <mergeCell ref="E5:E6"/>
    <mergeCell ref="C5:C6"/>
    <mergeCell ref="D5:D6"/>
    <mergeCell ref="E20:E23"/>
  </mergeCells>
  <printOptions horizontalCentered="1"/>
  <pageMargins left="0.7480314960629921" right="0.03937007874015748" top="0.35433070866141736" bottom="0.5905511811023623" header="0.2755905511811024" footer="0.5118110236220472"/>
  <pageSetup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showGridLines="0" view="pageBreakPreview" zoomScale="75" zoomScaleNormal="75" zoomScaleSheetLayoutView="75" workbookViewId="0" topLeftCell="A10">
      <selection activeCell="E30" sqref="E30"/>
    </sheetView>
  </sheetViews>
  <sheetFormatPr defaultColWidth="9.33203125" defaultRowHeight="12.75"/>
  <cols>
    <col min="1" max="1" width="7.16015625" style="125" customWidth="1"/>
    <col min="2" max="2" width="7.83203125" style="125" customWidth="1"/>
    <col min="3" max="3" width="10.66015625" style="125" customWidth="1"/>
    <col min="4" max="4" width="9.5" style="125" customWidth="1"/>
    <col min="5" max="5" width="72.5" style="125" customWidth="1"/>
    <col min="6" max="7" width="20" style="125" customWidth="1"/>
    <col min="8" max="8" width="22.5" style="126" customWidth="1"/>
    <col min="9" max="9" width="26.33203125" style="129" customWidth="1"/>
    <col min="10" max="10" width="23.16015625" style="125" customWidth="1"/>
    <col min="11" max="11" width="18.5" style="125" hidden="1" customWidth="1"/>
    <col min="12" max="13" width="23.5" style="125" hidden="1" customWidth="1"/>
    <col min="14" max="14" width="20.16015625" style="125" hidden="1" customWidth="1"/>
    <col min="15" max="15" width="23" style="125" hidden="1" customWidth="1"/>
    <col min="16" max="16384" width="11.66015625" style="125" customWidth="1"/>
  </cols>
  <sheetData>
    <row r="1" spans="9:11" ht="42" customHeight="1">
      <c r="I1" s="593" t="s">
        <v>473</v>
      </c>
      <c r="J1" s="593"/>
      <c r="K1" s="593"/>
    </row>
    <row r="2" spans="1:13" ht="80.25" customHeight="1">
      <c r="A2" s="552" t="s">
        <v>488</v>
      </c>
      <c r="B2" s="552"/>
      <c r="C2" s="552"/>
      <c r="D2" s="552"/>
      <c r="E2" s="552"/>
      <c r="F2" s="552"/>
      <c r="G2" s="552"/>
      <c r="H2" s="552"/>
      <c r="I2" s="552"/>
      <c r="J2" s="552"/>
      <c r="K2" s="127"/>
      <c r="L2" s="128"/>
      <c r="M2" s="594"/>
    </row>
    <row r="3" ht="18" customHeight="1">
      <c r="M3" s="594"/>
    </row>
    <row r="4" spans="1:13" ht="10.5" customHeight="1">
      <c r="A4" s="130"/>
      <c r="B4" s="130"/>
      <c r="C4" s="130"/>
      <c r="D4" s="130"/>
      <c r="E4" s="130"/>
      <c r="F4" s="130"/>
      <c r="G4" s="131"/>
      <c r="H4" s="132"/>
      <c r="M4" s="594"/>
    </row>
    <row r="5" spans="1:13" ht="12.75" customHeight="1">
      <c r="A5" s="133"/>
      <c r="B5" s="133"/>
      <c r="C5" s="133"/>
      <c r="D5" s="133"/>
      <c r="E5" s="133"/>
      <c r="F5" s="133"/>
      <c r="G5" s="133"/>
      <c r="H5" s="134"/>
      <c r="I5" s="135"/>
      <c r="J5" s="136"/>
      <c r="K5" s="137" t="s">
        <v>357</v>
      </c>
      <c r="M5" s="594"/>
    </row>
    <row r="6" spans="1:15" s="139" customFormat="1" ht="64.5" customHeight="1">
      <c r="A6" s="572" t="s">
        <v>368</v>
      </c>
      <c r="B6" s="572" t="s">
        <v>82</v>
      </c>
      <c r="C6" s="572" t="s">
        <v>392</v>
      </c>
      <c r="D6" s="572" t="s">
        <v>84</v>
      </c>
      <c r="E6" s="564" t="s">
        <v>393</v>
      </c>
      <c r="F6" s="564" t="s">
        <v>406</v>
      </c>
      <c r="G6" s="564" t="s">
        <v>407</v>
      </c>
      <c r="H6" s="562" t="s">
        <v>408</v>
      </c>
      <c r="I6" s="595" t="s">
        <v>490</v>
      </c>
      <c r="J6" s="564" t="s">
        <v>409</v>
      </c>
      <c r="K6" s="138"/>
      <c r="L6" s="138"/>
      <c r="M6" s="138"/>
      <c r="N6" s="595" t="s">
        <v>463</v>
      </c>
      <c r="O6" s="595" t="s">
        <v>489</v>
      </c>
    </row>
    <row r="7" spans="1:15" s="139" customFormat="1" ht="25.5" customHeight="1">
      <c r="A7" s="573"/>
      <c r="B7" s="573"/>
      <c r="C7" s="573"/>
      <c r="D7" s="573"/>
      <c r="E7" s="565"/>
      <c r="F7" s="565"/>
      <c r="G7" s="565"/>
      <c r="H7" s="563"/>
      <c r="I7" s="596"/>
      <c r="J7" s="565"/>
      <c r="K7" s="140" t="s">
        <v>410</v>
      </c>
      <c r="L7" s="141" t="s">
        <v>411</v>
      </c>
      <c r="M7" s="141" t="s">
        <v>412</v>
      </c>
      <c r="N7" s="596"/>
      <c r="O7" s="596"/>
    </row>
    <row r="8" spans="1:15" s="145" customFormat="1" ht="21.75" customHeight="1">
      <c r="A8" s="142">
        <v>1</v>
      </c>
      <c r="B8" s="142">
        <v>2</v>
      </c>
      <c r="C8" s="142">
        <v>3</v>
      </c>
      <c r="D8" s="142">
        <v>4</v>
      </c>
      <c r="E8" s="142">
        <v>5</v>
      </c>
      <c r="F8" s="142">
        <v>6</v>
      </c>
      <c r="G8" s="142">
        <v>7</v>
      </c>
      <c r="H8" s="143">
        <v>8</v>
      </c>
      <c r="I8" s="426">
        <v>9</v>
      </c>
      <c r="J8" s="142">
        <v>10</v>
      </c>
      <c r="K8" s="142">
        <v>13</v>
      </c>
      <c r="L8" s="142">
        <v>15</v>
      </c>
      <c r="M8" s="142">
        <v>15</v>
      </c>
      <c r="N8" s="144">
        <v>11</v>
      </c>
      <c r="O8" s="144">
        <v>11</v>
      </c>
    </row>
    <row r="9" spans="1:15" s="303" customFormat="1" ht="42" customHeight="1">
      <c r="A9" s="302">
        <v>1</v>
      </c>
      <c r="B9" s="304" t="s">
        <v>93</v>
      </c>
      <c r="C9" s="304" t="s">
        <v>261</v>
      </c>
      <c r="D9" s="304" t="s">
        <v>394</v>
      </c>
      <c r="E9" s="305" t="s">
        <v>455</v>
      </c>
      <c r="F9" s="146" t="s">
        <v>416</v>
      </c>
      <c r="G9" s="146" t="s">
        <v>511</v>
      </c>
      <c r="H9" s="165">
        <v>400000</v>
      </c>
      <c r="I9" s="150">
        <f aca="true" t="shared" si="0" ref="I9:I14">N9+O9</f>
        <v>42553.71</v>
      </c>
      <c r="J9" s="150">
        <f aca="true" t="shared" si="1" ref="J9:J14">I9/H9*100</f>
        <v>10.6384275</v>
      </c>
      <c r="K9" s="151">
        <v>165000</v>
      </c>
      <c r="L9" s="152"/>
      <c r="M9" s="152"/>
      <c r="N9" s="150">
        <v>31822</v>
      </c>
      <c r="O9" s="150">
        <v>10731.71</v>
      </c>
    </row>
    <row r="10" spans="1:15" s="303" customFormat="1" ht="42" customHeight="1">
      <c r="A10" s="302">
        <v>2</v>
      </c>
      <c r="B10" s="304" t="s">
        <v>93</v>
      </c>
      <c r="C10" s="320" t="s">
        <v>261</v>
      </c>
      <c r="D10" s="320" t="s">
        <v>399</v>
      </c>
      <c r="E10" s="321" t="s">
        <v>491</v>
      </c>
      <c r="F10" s="146" t="s">
        <v>416</v>
      </c>
      <c r="G10" s="146" t="s">
        <v>511</v>
      </c>
      <c r="H10" s="165">
        <v>600000</v>
      </c>
      <c r="I10" s="150">
        <f t="shared" si="0"/>
        <v>20661.59</v>
      </c>
      <c r="J10" s="150">
        <f t="shared" si="1"/>
        <v>3.4435983333333335</v>
      </c>
      <c r="K10" s="151">
        <v>165000</v>
      </c>
      <c r="L10" s="152"/>
      <c r="M10" s="152"/>
      <c r="N10" s="150">
        <v>0</v>
      </c>
      <c r="O10" s="150">
        <v>20661.59</v>
      </c>
    </row>
    <row r="11" spans="1:15" s="303" customFormat="1" ht="51" customHeight="1">
      <c r="A11" s="302">
        <v>3</v>
      </c>
      <c r="B11" s="304" t="s">
        <v>93</v>
      </c>
      <c r="C11" s="320" t="s">
        <v>261</v>
      </c>
      <c r="D11" s="320" t="s">
        <v>482</v>
      </c>
      <c r="E11" s="321" t="s">
        <v>513</v>
      </c>
      <c r="F11" s="146" t="s">
        <v>416</v>
      </c>
      <c r="G11" s="146" t="s">
        <v>525</v>
      </c>
      <c r="H11" s="165">
        <v>1800000</v>
      </c>
      <c r="I11" s="150">
        <f t="shared" si="0"/>
        <v>20661.59</v>
      </c>
      <c r="J11" s="150">
        <f t="shared" si="1"/>
        <v>1.147866111111111</v>
      </c>
      <c r="K11" s="151">
        <v>165000</v>
      </c>
      <c r="L11" s="152"/>
      <c r="M11" s="152"/>
      <c r="N11" s="150">
        <v>0</v>
      </c>
      <c r="O11" s="150">
        <v>20661.59</v>
      </c>
    </row>
    <row r="12" spans="1:15" ht="66.75" customHeight="1">
      <c r="A12" s="146">
        <v>4</v>
      </c>
      <c r="B12" s="147" t="s">
        <v>413</v>
      </c>
      <c r="C12" s="147" t="s">
        <v>414</v>
      </c>
      <c r="D12" s="148" t="s">
        <v>353</v>
      </c>
      <c r="E12" s="149" t="s">
        <v>415</v>
      </c>
      <c r="F12" s="146" t="s">
        <v>416</v>
      </c>
      <c r="G12" s="146" t="s">
        <v>420</v>
      </c>
      <c r="H12" s="165">
        <v>100000</v>
      </c>
      <c r="I12" s="150">
        <f t="shared" si="0"/>
        <v>42553.71</v>
      </c>
      <c r="J12" s="150">
        <f t="shared" si="1"/>
        <v>42.55371</v>
      </c>
      <c r="K12" s="151">
        <v>165000</v>
      </c>
      <c r="L12" s="152"/>
      <c r="M12" s="152"/>
      <c r="N12" s="150">
        <v>31822</v>
      </c>
      <c r="O12" s="150">
        <v>10731.71</v>
      </c>
    </row>
    <row r="13" spans="1:15" s="303" customFormat="1" ht="51" customHeight="1">
      <c r="A13" s="302">
        <v>5</v>
      </c>
      <c r="B13" s="304" t="s">
        <v>105</v>
      </c>
      <c r="C13" s="320" t="s">
        <v>520</v>
      </c>
      <c r="D13" s="320" t="s">
        <v>418</v>
      </c>
      <c r="E13" s="321" t="s">
        <v>514</v>
      </c>
      <c r="F13" s="146" t="s">
        <v>416</v>
      </c>
      <c r="G13" s="146" t="s">
        <v>521</v>
      </c>
      <c r="H13" s="165">
        <v>470000</v>
      </c>
      <c r="I13" s="150">
        <f t="shared" si="0"/>
        <v>8302.5</v>
      </c>
      <c r="J13" s="150">
        <f t="shared" si="1"/>
        <v>1.7664893617021276</v>
      </c>
      <c r="K13" s="151">
        <v>165000</v>
      </c>
      <c r="L13" s="152"/>
      <c r="M13" s="152"/>
      <c r="N13" s="150">
        <v>0</v>
      </c>
      <c r="O13" s="150">
        <v>8302.5</v>
      </c>
    </row>
    <row r="14" spans="1:15" ht="18.75" customHeight="1">
      <c r="A14" s="556">
        <v>6</v>
      </c>
      <c r="B14" s="566" t="s">
        <v>121</v>
      </c>
      <c r="C14" s="566" t="s">
        <v>123</v>
      </c>
      <c r="D14" s="566" t="s">
        <v>353</v>
      </c>
      <c r="E14" s="589" t="s">
        <v>417</v>
      </c>
      <c r="F14" s="559" t="s">
        <v>416</v>
      </c>
      <c r="G14" s="556" t="s">
        <v>420</v>
      </c>
      <c r="H14" s="553">
        <v>80000</v>
      </c>
      <c r="I14" s="577">
        <f t="shared" si="0"/>
        <v>67476.85</v>
      </c>
      <c r="J14" s="569">
        <f t="shared" si="1"/>
        <v>84.3460625</v>
      </c>
      <c r="K14" s="590">
        <v>50000</v>
      </c>
      <c r="L14" s="590"/>
      <c r="M14" s="590"/>
      <c r="N14" s="577">
        <v>45974.5</v>
      </c>
      <c r="O14" s="577">
        <v>21502.35</v>
      </c>
    </row>
    <row r="15" spans="1:15" ht="15">
      <c r="A15" s="557"/>
      <c r="B15" s="567"/>
      <c r="C15" s="567"/>
      <c r="D15" s="567"/>
      <c r="E15" s="584"/>
      <c r="F15" s="560"/>
      <c r="G15" s="557"/>
      <c r="H15" s="554"/>
      <c r="I15" s="578"/>
      <c r="J15" s="570"/>
      <c r="K15" s="591"/>
      <c r="L15" s="591"/>
      <c r="M15" s="591"/>
      <c r="N15" s="578"/>
      <c r="O15" s="578"/>
    </row>
    <row r="16" spans="1:15" ht="15.75" customHeight="1">
      <c r="A16" s="557"/>
      <c r="B16" s="567"/>
      <c r="C16" s="567"/>
      <c r="D16" s="567"/>
      <c r="E16" s="584"/>
      <c r="F16" s="560"/>
      <c r="G16" s="557"/>
      <c r="H16" s="554"/>
      <c r="I16" s="578"/>
      <c r="J16" s="570"/>
      <c r="K16" s="591"/>
      <c r="L16" s="591"/>
      <c r="M16" s="591"/>
      <c r="N16" s="578"/>
      <c r="O16" s="578"/>
    </row>
    <row r="17" spans="1:15" ht="18.75" customHeight="1">
      <c r="A17" s="558"/>
      <c r="B17" s="568"/>
      <c r="C17" s="568"/>
      <c r="D17" s="568"/>
      <c r="E17" s="585"/>
      <c r="F17" s="561"/>
      <c r="G17" s="558"/>
      <c r="H17" s="555"/>
      <c r="I17" s="579"/>
      <c r="J17" s="571"/>
      <c r="K17" s="592"/>
      <c r="L17" s="592"/>
      <c r="M17" s="592"/>
      <c r="N17" s="579"/>
      <c r="O17" s="579"/>
    </row>
    <row r="18" spans="1:15" s="260" customFormat="1" ht="47.25" customHeight="1">
      <c r="A18" s="257">
        <v>7</v>
      </c>
      <c r="B18" s="325">
        <v>800</v>
      </c>
      <c r="C18" s="326">
        <v>80010</v>
      </c>
      <c r="D18" s="327" t="s">
        <v>418</v>
      </c>
      <c r="E18" s="301" t="s">
        <v>510</v>
      </c>
      <c r="F18" s="322" t="s">
        <v>416</v>
      </c>
      <c r="G18" s="323" t="s">
        <v>512</v>
      </c>
      <c r="H18" s="324">
        <v>2350000</v>
      </c>
      <c r="I18" s="150">
        <f>N18+O18</f>
        <v>50743</v>
      </c>
      <c r="J18" s="300">
        <f>I18/H18*100</f>
        <v>2.159276595744681</v>
      </c>
      <c r="O18" s="260">
        <v>50743</v>
      </c>
    </row>
    <row r="19" spans="1:15" ht="16.5" customHeight="1">
      <c r="A19" s="574">
        <v>8</v>
      </c>
      <c r="B19" s="566" t="s">
        <v>223</v>
      </c>
      <c r="C19" s="566" t="s">
        <v>250</v>
      </c>
      <c r="D19" s="583" t="s">
        <v>418</v>
      </c>
      <c r="E19" s="586" t="s">
        <v>419</v>
      </c>
      <c r="F19" s="556" t="s">
        <v>416</v>
      </c>
      <c r="G19" s="556" t="s">
        <v>524</v>
      </c>
      <c r="H19" s="580">
        <v>12700000</v>
      </c>
      <c r="I19" s="577">
        <f>N19+O19</f>
        <v>215462.6</v>
      </c>
      <c r="J19" s="569">
        <f>I19/H19*100</f>
        <v>1.696555905511811</v>
      </c>
      <c r="K19" s="590">
        <v>1500000</v>
      </c>
      <c r="L19" s="590">
        <v>1500000</v>
      </c>
      <c r="M19" s="590"/>
      <c r="N19" s="577">
        <v>205300</v>
      </c>
      <c r="O19" s="577">
        <v>10162.6</v>
      </c>
    </row>
    <row r="20" spans="1:15" ht="21" customHeight="1">
      <c r="A20" s="575"/>
      <c r="B20" s="557"/>
      <c r="C20" s="557"/>
      <c r="D20" s="584"/>
      <c r="E20" s="587"/>
      <c r="F20" s="557"/>
      <c r="G20" s="557"/>
      <c r="H20" s="581"/>
      <c r="I20" s="578"/>
      <c r="J20" s="570"/>
      <c r="K20" s="591"/>
      <c r="L20" s="591"/>
      <c r="M20" s="591"/>
      <c r="N20" s="578"/>
      <c r="O20" s="578"/>
    </row>
    <row r="21" spans="1:15" ht="20.25" customHeight="1">
      <c r="A21" s="575"/>
      <c r="B21" s="557"/>
      <c r="C21" s="557"/>
      <c r="D21" s="584"/>
      <c r="E21" s="587"/>
      <c r="F21" s="557"/>
      <c r="G21" s="557"/>
      <c r="H21" s="581"/>
      <c r="I21" s="578"/>
      <c r="J21" s="570"/>
      <c r="K21" s="591"/>
      <c r="L21" s="591"/>
      <c r="M21" s="591"/>
      <c r="N21" s="578"/>
      <c r="O21" s="578"/>
    </row>
    <row r="22" spans="1:15" ht="8.25" customHeight="1">
      <c r="A22" s="576"/>
      <c r="B22" s="558"/>
      <c r="C22" s="558"/>
      <c r="D22" s="585"/>
      <c r="E22" s="588"/>
      <c r="F22" s="558"/>
      <c r="G22" s="558"/>
      <c r="H22" s="582"/>
      <c r="I22" s="579"/>
      <c r="J22" s="571"/>
      <c r="K22" s="592"/>
      <c r="L22" s="592"/>
      <c r="M22" s="592"/>
      <c r="N22" s="579"/>
      <c r="O22" s="579"/>
    </row>
    <row r="23" spans="1:14" s="260" customFormat="1" ht="47.25" customHeight="1">
      <c r="A23" s="257">
        <v>9</v>
      </c>
      <c r="B23" s="325">
        <v>900</v>
      </c>
      <c r="C23" s="326">
        <v>90095</v>
      </c>
      <c r="D23" s="327" t="s">
        <v>418</v>
      </c>
      <c r="E23" s="301" t="s">
        <v>519</v>
      </c>
      <c r="F23" s="258" t="s">
        <v>416</v>
      </c>
      <c r="G23" s="259" t="s">
        <v>511</v>
      </c>
      <c r="H23" s="261">
        <v>67000</v>
      </c>
      <c r="I23" s="328">
        <v>0</v>
      </c>
      <c r="J23" s="300">
        <f>I23/H23*100</f>
        <v>0</v>
      </c>
      <c r="N23" s="260">
        <v>0</v>
      </c>
    </row>
    <row r="24" spans="1:15" s="162" customFormat="1" ht="61.5" customHeight="1">
      <c r="A24" s="161">
        <v>10</v>
      </c>
      <c r="B24" s="192">
        <v>900</v>
      </c>
      <c r="C24" s="192">
        <v>90095</v>
      </c>
      <c r="D24" s="194" t="s">
        <v>418</v>
      </c>
      <c r="E24" s="191" t="s">
        <v>465</v>
      </c>
      <c r="F24" s="146" t="s">
        <v>416</v>
      </c>
      <c r="G24" s="163" t="s">
        <v>523</v>
      </c>
      <c r="H24" s="163">
        <v>5300000</v>
      </c>
      <c r="I24" s="150">
        <f>N24+O24</f>
        <v>190790</v>
      </c>
      <c r="J24" s="163">
        <f>I24/H24*100</f>
        <v>3.5998113207547173</v>
      </c>
      <c r="N24" s="163">
        <v>58800</v>
      </c>
      <c r="O24" s="163">
        <v>131990</v>
      </c>
    </row>
    <row r="25" spans="1:15" s="162" customFormat="1" ht="58.5" customHeight="1">
      <c r="A25" s="164">
        <v>11</v>
      </c>
      <c r="B25" s="192">
        <v>921</v>
      </c>
      <c r="C25" s="192">
        <v>92109</v>
      </c>
      <c r="D25" s="193" t="s">
        <v>353</v>
      </c>
      <c r="E25" s="191" t="s">
        <v>400</v>
      </c>
      <c r="F25" s="146" t="s">
        <v>416</v>
      </c>
      <c r="G25" s="163" t="s">
        <v>522</v>
      </c>
      <c r="H25" s="300">
        <v>672000</v>
      </c>
      <c r="I25" s="150">
        <f>N25+O25</f>
        <v>17000</v>
      </c>
      <c r="J25" s="300">
        <f>I25/H25*100</f>
        <v>2.5297619047619047</v>
      </c>
      <c r="N25" s="163">
        <v>17000</v>
      </c>
      <c r="O25" s="163">
        <v>0</v>
      </c>
    </row>
    <row r="26" spans="1:15" ht="33" customHeight="1">
      <c r="A26" s="153"/>
      <c r="B26" s="154"/>
      <c r="C26" s="154"/>
      <c r="D26" s="154"/>
      <c r="E26" s="155" t="s">
        <v>404</v>
      </c>
      <c r="F26" s="155"/>
      <c r="G26" s="155"/>
      <c r="H26" s="156">
        <f>SUM(H9:H24)</f>
        <v>23867000</v>
      </c>
      <c r="I26" s="157">
        <f>SUM(I12:I24)</f>
        <v>575328.66</v>
      </c>
      <c r="J26" s="163">
        <f>I26/H26*100</f>
        <v>2.410561277077136</v>
      </c>
      <c r="K26" s="158">
        <f>SUM(K12:K24)</f>
        <v>1880000</v>
      </c>
      <c r="L26" s="158">
        <f>SUM(L12:L24)</f>
        <v>1500000</v>
      </c>
      <c r="M26" s="158">
        <f>SUM(M12:M24)</f>
        <v>0</v>
      </c>
      <c r="N26" s="157">
        <f>SUM(N12:N24)</f>
        <v>341896.5</v>
      </c>
      <c r="O26" s="157">
        <f>SUM(O12:O24)</f>
        <v>233432.16</v>
      </c>
    </row>
    <row r="27" spans="10:13" ht="15">
      <c r="J27" s="159"/>
      <c r="K27" s="160"/>
      <c r="L27" s="160"/>
      <c r="M27" s="160"/>
    </row>
    <row r="28" ht="15">
      <c r="J28" s="159"/>
    </row>
    <row r="30" ht="15">
      <c r="J30" s="160"/>
    </row>
  </sheetData>
  <sheetProtection/>
  <mergeCells count="45">
    <mergeCell ref="N6:N7"/>
    <mergeCell ref="N14:N17"/>
    <mergeCell ref="N19:N22"/>
    <mergeCell ref="O6:O7"/>
    <mergeCell ref="O14:O17"/>
    <mergeCell ref="O19:O22"/>
    <mergeCell ref="M19:M22"/>
    <mergeCell ref="M14:M17"/>
    <mergeCell ref="K19:K22"/>
    <mergeCell ref="I1:K1"/>
    <mergeCell ref="M2:M5"/>
    <mergeCell ref="I6:I7"/>
    <mergeCell ref="J6:J7"/>
    <mergeCell ref="L19:L22"/>
    <mergeCell ref="L14:L17"/>
    <mergeCell ref="K14:K17"/>
    <mergeCell ref="J19:J22"/>
    <mergeCell ref="I19:I22"/>
    <mergeCell ref="D14:D17"/>
    <mergeCell ref="G19:G22"/>
    <mergeCell ref="H19:H22"/>
    <mergeCell ref="I14:I17"/>
    <mergeCell ref="D19:D22"/>
    <mergeCell ref="E19:E22"/>
    <mergeCell ref="F19:F22"/>
    <mergeCell ref="E14:E17"/>
    <mergeCell ref="B19:B22"/>
    <mergeCell ref="A6:A7"/>
    <mergeCell ref="B6:B7"/>
    <mergeCell ref="F6:F7"/>
    <mergeCell ref="E6:E7"/>
    <mergeCell ref="C6:C7"/>
    <mergeCell ref="D6:D7"/>
    <mergeCell ref="C19:C22"/>
    <mergeCell ref="C14:C17"/>
    <mergeCell ref="A19:A22"/>
    <mergeCell ref="A2:J2"/>
    <mergeCell ref="H14:H17"/>
    <mergeCell ref="G14:G17"/>
    <mergeCell ref="A14:A17"/>
    <mergeCell ref="F14:F17"/>
    <mergeCell ref="H6:H7"/>
    <mergeCell ref="G6:G7"/>
    <mergeCell ref="B14:B17"/>
    <mergeCell ref="J14:J17"/>
  </mergeCells>
  <printOptions horizontalCentered="1"/>
  <pageMargins left="0.15748031496062992" right="0.03937007874015748" top="0.35433070866141736" bottom="0.5905511811023623" header="0.2755905511811024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4"/>
  <sheetViews>
    <sheetView showGridLines="0" zoomScaleSheetLayoutView="100" workbookViewId="0" topLeftCell="A1">
      <selection activeCell="W9" sqref="S9:W9"/>
    </sheetView>
  </sheetViews>
  <sheetFormatPr defaultColWidth="9.33203125" defaultRowHeight="12.75"/>
  <cols>
    <col min="1" max="2" width="3" style="10" customWidth="1"/>
    <col min="3" max="3" width="2.33203125" style="10" customWidth="1"/>
    <col min="4" max="4" width="8.33203125" style="10" customWidth="1"/>
    <col min="5" max="5" width="5.83203125" style="10" customWidth="1"/>
    <col min="6" max="6" width="6.33203125" style="425" customWidth="1"/>
    <col min="7" max="7" width="51" style="425" customWidth="1"/>
    <col min="8" max="8" width="12.66015625" style="172" customWidth="1"/>
    <col min="9" max="9" width="13.83203125" style="172" customWidth="1"/>
    <col min="10" max="10" width="11.5" style="172" customWidth="1"/>
    <col min="11" max="11" width="14.33203125" style="172" customWidth="1"/>
    <col min="12" max="12" width="14.5" style="172" customWidth="1"/>
    <col min="13" max="13" width="13.33203125" style="172" customWidth="1"/>
    <col min="14" max="14" width="12.66015625" style="172" customWidth="1"/>
    <col min="15" max="15" width="15.16015625" style="10" customWidth="1"/>
    <col min="16" max="16" width="12.83203125" style="10" customWidth="1"/>
    <col min="17" max="16384" width="9.16015625" style="10" customWidth="1"/>
  </cols>
  <sheetData>
    <row r="1" spans="1:14" ht="38.25" customHeight="1">
      <c r="A1" s="450"/>
      <c r="B1" s="450"/>
      <c r="C1" s="450"/>
      <c r="D1" s="450"/>
      <c r="E1" s="450"/>
      <c r="F1" s="450"/>
      <c r="G1" s="450"/>
      <c r="H1" s="450"/>
      <c r="I1" s="450"/>
      <c r="J1" s="450"/>
      <c r="K1" s="10"/>
      <c r="L1" s="10"/>
      <c r="M1" s="443" t="s">
        <v>422</v>
      </c>
      <c r="N1" s="443"/>
    </row>
    <row r="2" spans="2:14" ht="34.5" customHeight="1">
      <c r="B2" s="447" t="s">
        <v>73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2"/>
    </row>
    <row r="3" spans="1:13" ht="15" customHeight="1">
      <c r="A3" s="450"/>
      <c r="B3" s="450"/>
      <c r="C3" s="451"/>
      <c r="D3" s="451"/>
      <c r="E3" s="451"/>
      <c r="F3" s="451"/>
      <c r="G3" s="452"/>
      <c r="H3" s="445"/>
      <c r="I3" s="446"/>
      <c r="J3" s="446"/>
      <c r="L3" s="446"/>
      <c r="M3" s="446"/>
    </row>
    <row r="4" spans="2:14" ht="9" customHeight="1">
      <c r="B4" s="436" t="s">
        <v>82</v>
      </c>
      <c r="C4" s="436"/>
      <c r="D4" s="436" t="s">
        <v>83</v>
      </c>
      <c r="E4" s="436" t="s">
        <v>84</v>
      </c>
      <c r="F4" s="437" t="s">
        <v>85</v>
      </c>
      <c r="G4" s="437"/>
      <c r="H4" s="438" t="s">
        <v>256</v>
      </c>
      <c r="I4" s="438" t="s">
        <v>257</v>
      </c>
      <c r="J4" s="438"/>
      <c r="K4" s="438" t="s">
        <v>258</v>
      </c>
      <c r="L4" s="438" t="s">
        <v>257</v>
      </c>
      <c r="M4" s="444"/>
      <c r="N4" s="435" t="s">
        <v>255</v>
      </c>
    </row>
    <row r="5" spans="2:14" ht="12.75" customHeight="1">
      <c r="B5" s="436"/>
      <c r="C5" s="436"/>
      <c r="D5" s="436"/>
      <c r="E5" s="436"/>
      <c r="F5" s="437"/>
      <c r="G5" s="437"/>
      <c r="H5" s="438"/>
      <c r="I5" s="438" t="s">
        <v>259</v>
      </c>
      <c r="J5" s="438" t="s">
        <v>260</v>
      </c>
      <c r="K5" s="438"/>
      <c r="L5" s="438" t="s">
        <v>259</v>
      </c>
      <c r="M5" s="444" t="s">
        <v>260</v>
      </c>
      <c r="N5" s="434"/>
    </row>
    <row r="6" spans="2:14" ht="2.25" customHeight="1">
      <c r="B6" s="436"/>
      <c r="C6" s="436"/>
      <c r="D6" s="436"/>
      <c r="E6" s="436"/>
      <c r="F6" s="437"/>
      <c r="G6" s="437"/>
      <c r="H6" s="438"/>
      <c r="I6" s="438"/>
      <c r="J6" s="438"/>
      <c r="K6" s="438"/>
      <c r="L6" s="438"/>
      <c r="M6" s="444"/>
      <c r="N6" s="434"/>
    </row>
    <row r="7" spans="2:14" ht="6" customHeight="1">
      <c r="B7" s="436"/>
      <c r="C7" s="436"/>
      <c r="D7" s="436"/>
      <c r="E7" s="436"/>
      <c r="F7" s="437"/>
      <c r="G7" s="437"/>
      <c r="H7" s="438"/>
      <c r="I7" s="438"/>
      <c r="J7" s="438"/>
      <c r="K7" s="438"/>
      <c r="L7" s="438"/>
      <c r="M7" s="444"/>
      <c r="N7" s="434"/>
    </row>
    <row r="8" spans="2:14" ht="2.25" customHeight="1">
      <c r="B8" s="436"/>
      <c r="C8" s="436"/>
      <c r="D8" s="436"/>
      <c r="E8" s="436"/>
      <c r="F8" s="437"/>
      <c r="G8" s="437"/>
      <c r="H8" s="438"/>
      <c r="I8" s="438"/>
      <c r="J8" s="438"/>
      <c r="K8" s="438"/>
      <c r="L8" s="438"/>
      <c r="M8" s="444"/>
      <c r="N8" s="434"/>
    </row>
    <row r="9" spans="2:14" ht="44.25" customHeight="1">
      <c r="B9" s="436"/>
      <c r="C9" s="436"/>
      <c r="D9" s="436"/>
      <c r="E9" s="436"/>
      <c r="F9" s="437"/>
      <c r="G9" s="437"/>
      <c r="H9" s="438"/>
      <c r="I9" s="438"/>
      <c r="J9" s="438"/>
      <c r="K9" s="438"/>
      <c r="L9" s="438"/>
      <c r="M9" s="444"/>
      <c r="N9" s="434"/>
    </row>
    <row r="10" spans="2:14" ht="9" customHeight="1">
      <c r="B10" s="441">
        <v>1</v>
      </c>
      <c r="C10" s="441"/>
      <c r="D10" s="378">
        <v>2</v>
      </c>
      <c r="E10" s="378">
        <v>3</v>
      </c>
      <c r="F10" s="427">
        <v>4</v>
      </c>
      <c r="G10" s="427"/>
      <c r="H10" s="405">
        <v>5</v>
      </c>
      <c r="I10" s="378">
        <v>6</v>
      </c>
      <c r="J10" s="378">
        <v>7</v>
      </c>
      <c r="K10" s="405">
        <v>8</v>
      </c>
      <c r="L10" s="411">
        <v>9</v>
      </c>
      <c r="M10" s="411">
        <v>10</v>
      </c>
      <c r="N10" s="412">
        <v>11</v>
      </c>
    </row>
    <row r="11" spans="2:16" s="214" customFormat="1" ht="15" customHeight="1">
      <c r="B11" s="439" t="s">
        <v>93</v>
      </c>
      <c r="C11" s="439"/>
      <c r="D11" s="212"/>
      <c r="E11" s="383"/>
      <c r="F11" s="440" t="s">
        <v>94</v>
      </c>
      <c r="G11" s="440"/>
      <c r="H11" s="413">
        <v>713622.35</v>
      </c>
      <c r="I11" s="213">
        <v>643622.35</v>
      </c>
      <c r="J11" s="213">
        <v>70000</v>
      </c>
      <c r="K11" s="413">
        <f>K12+K17+K19</f>
        <v>681441.46</v>
      </c>
      <c r="L11" s="413">
        <f>L12+L17+L19</f>
        <v>641895.71</v>
      </c>
      <c r="M11" s="413">
        <f>M12+M17+M19</f>
        <v>39545.75</v>
      </c>
      <c r="N11" s="414">
        <f aca="true" t="shared" si="0" ref="N11:N35">K11/H11*100</f>
        <v>95.49048737052588</v>
      </c>
      <c r="O11" s="415"/>
      <c r="P11" s="415"/>
    </row>
    <row r="12" spans="2:14" s="214" customFormat="1" ht="15" customHeight="1">
      <c r="B12" s="439"/>
      <c r="C12" s="439"/>
      <c r="D12" s="212" t="s">
        <v>261</v>
      </c>
      <c r="E12" s="383"/>
      <c r="F12" s="440" t="s">
        <v>262</v>
      </c>
      <c r="G12" s="440"/>
      <c r="H12" s="413">
        <v>75996</v>
      </c>
      <c r="I12" s="213">
        <v>5996</v>
      </c>
      <c r="J12" s="213">
        <v>70000</v>
      </c>
      <c r="K12" s="413">
        <v>44543.87</v>
      </c>
      <c r="L12" s="213">
        <f>SUM(L13:L14)</f>
        <v>4998.12</v>
      </c>
      <c r="M12" s="413">
        <f>SUM(M13:M16)</f>
        <v>39545.75</v>
      </c>
      <c r="N12" s="414">
        <f t="shared" si="0"/>
        <v>58.61344018106216</v>
      </c>
    </row>
    <row r="13" spans="2:14" ht="15" customHeight="1">
      <c r="B13" s="428"/>
      <c r="C13" s="428"/>
      <c r="D13" s="173"/>
      <c r="E13" s="402">
        <v>4260</v>
      </c>
      <c r="F13" s="429" t="s">
        <v>263</v>
      </c>
      <c r="G13" s="429"/>
      <c r="H13" s="416">
        <v>1000</v>
      </c>
      <c r="I13" s="181">
        <v>1000</v>
      </c>
      <c r="J13" s="181">
        <v>0</v>
      </c>
      <c r="K13" s="416">
        <v>593.49</v>
      </c>
      <c r="L13" s="181">
        <v>593.49</v>
      </c>
      <c r="M13" s="417">
        <v>0</v>
      </c>
      <c r="N13" s="418">
        <f t="shared" si="0"/>
        <v>59.349</v>
      </c>
    </row>
    <row r="14" spans="2:14" ht="15" customHeight="1">
      <c r="B14" s="428"/>
      <c r="C14" s="428"/>
      <c r="D14" s="173"/>
      <c r="E14" s="402">
        <v>4300</v>
      </c>
      <c r="F14" s="430" t="s">
        <v>264</v>
      </c>
      <c r="G14" s="430"/>
      <c r="H14" s="416">
        <v>4996</v>
      </c>
      <c r="I14" s="181">
        <v>4996</v>
      </c>
      <c r="J14" s="181">
        <v>0</v>
      </c>
      <c r="K14" s="416">
        <v>4404.63</v>
      </c>
      <c r="L14" s="181">
        <v>4404.63</v>
      </c>
      <c r="M14" s="417">
        <v>0</v>
      </c>
      <c r="N14" s="418">
        <f t="shared" si="0"/>
        <v>88.16313050440353</v>
      </c>
    </row>
    <row r="15" spans="2:14" ht="15" customHeight="1">
      <c r="B15" s="428"/>
      <c r="C15" s="428"/>
      <c r="D15" s="173"/>
      <c r="E15" s="402">
        <v>6050</v>
      </c>
      <c r="F15" s="430" t="s">
        <v>265</v>
      </c>
      <c r="G15" s="430"/>
      <c r="H15" s="416">
        <v>20000</v>
      </c>
      <c r="I15" s="181">
        <v>0</v>
      </c>
      <c r="J15" s="181">
        <v>20000</v>
      </c>
      <c r="K15" s="416">
        <v>1312</v>
      </c>
      <c r="L15" s="180">
        <v>0</v>
      </c>
      <c r="M15" s="416">
        <v>1312</v>
      </c>
      <c r="N15" s="418">
        <f t="shared" si="0"/>
        <v>6.5600000000000005</v>
      </c>
    </row>
    <row r="16" spans="2:14" ht="15" customHeight="1">
      <c r="B16" s="428"/>
      <c r="C16" s="428"/>
      <c r="D16" s="173"/>
      <c r="E16" s="402">
        <v>6059</v>
      </c>
      <c r="F16" s="430" t="s">
        <v>265</v>
      </c>
      <c r="G16" s="430"/>
      <c r="H16" s="416">
        <v>50000</v>
      </c>
      <c r="I16" s="181">
        <v>0</v>
      </c>
      <c r="J16" s="181">
        <v>50000</v>
      </c>
      <c r="K16" s="416">
        <v>38233.75</v>
      </c>
      <c r="L16" s="180">
        <v>0</v>
      </c>
      <c r="M16" s="416">
        <v>38233.75</v>
      </c>
      <c r="N16" s="418">
        <f t="shared" si="0"/>
        <v>76.4675</v>
      </c>
    </row>
    <row r="17" spans="2:14" s="214" customFormat="1" ht="15" customHeight="1">
      <c r="B17" s="439"/>
      <c r="C17" s="439"/>
      <c r="D17" s="212" t="s">
        <v>267</v>
      </c>
      <c r="E17" s="383"/>
      <c r="F17" s="440" t="s">
        <v>268</v>
      </c>
      <c r="G17" s="440"/>
      <c r="H17" s="413">
        <v>26000</v>
      </c>
      <c r="I17" s="213">
        <v>26000</v>
      </c>
      <c r="J17" s="213">
        <v>0</v>
      </c>
      <c r="K17" s="419">
        <v>25271.98</v>
      </c>
      <c r="L17" s="419">
        <v>25271.98</v>
      </c>
      <c r="M17" s="413">
        <v>0</v>
      </c>
      <c r="N17" s="414">
        <f t="shared" si="0"/>
        <v>97.19992307692308</v>
      </c>
    </row>
    <row r="18" spans="2:14" ht="19.5" customHeight="1">
      <c r="B18" s="428"/>
      <c r="C18" s="428"/>
      <c r="D18" s="173"/>
      <c r="E18" s="402">
        <v>2850</v>
      </c>
      <c r="F18" s="430" t="s">
        <v>269</v>
      </c>
      <c r="G18" s="430"/>
      <c r="H18" s="416">
        <v>26000</v>
      </c>
      <c r="I18" s="181">
        <v>26000</v>
      </c>
      <c r="J18" s="181">
        <v>0</v>
      </c>
      <c r="K18" s="416">
        <v>25271.98</v>
      </c>
      <c r="L18" s="181">
        <v>25271.98</v>
      </c>
      <c r="M18" s="417">
        <v>0</v>
      </c>
      <c r="N18" s="418">
        <f t="shared" si="0"/>
        <v>97.19992307692308</v>
      </c>
    </row>
    <row r="19" spans="2:14" s="214" customFormat="1" ht="15" customHeight="1">
      <c r="B19" s="439"/>
      <c r="C19" s="439"/>
      <c r="D19" s="212" t="s">
        <v>95</v>
      </c>
      <c r="E19" s="383"/>
      <c r="F19" s="440" t="s">
        <v>96</v>
      </c>
      <c r="G19" s="440"/>
      <c r="H19" s="413">
        <v>611626.35</v>
      </c>
      <c r="I19" s="213">
        <v>611626.35</v>
      </c>
      <c r="J19" s="213">
        <v>0</v>
      </c>
      <c r="K19" s="413">
        <f>SUM(K20:K24)</f>
        <v>611625.61</v>
      </c>
      <c r="L19" s="213">
        <f>SUM(L20:L24)</f>
        <v>611625.61</v>
      </c>
      <c r="M19" s="413">
        <v>0</v>
      </c>
      <c r="N19" s="414">
        <f t="shared" si="0"/>
        <v>99.99987901109886</v>
      </c>
    </row>
    <row r="20" spans="2:14" ht="15" customHeight="1">
      <c r="B20" s="428"/>
      <c r="C20" s="428"/>
      <c r="D20" s="173"/>
      <c r="E20" s="402">
        <v>4110</v>
      </c>
      <c r="F20" s="430" t="s">
        <v>270</v>
      </c>
      <c r="G20" s="430"/>
      <c r="H20" s="416">
        <v>1511.1</v>
      </c>
      <c r="I20" s="181">
        <v>1511.1</v>
      </c>
      <c r="J20" s="181">
        <v>0</v>
      </c>
      <c r="K20" s="416">
        <v>1511.1</v>
      </c>
      <c r="L20" s="181">
        <v>1511.1</v>
      </c>
      <c r="M20" s="417">
        <v>0</v>
      </c>
      <c r="N20" s="418">
        <f t="shared" si="0"/>
        <v>100</v>
      </c>
    </row>
    <row r="21" spans="2:14" ht="15" customHeight="1">
      <c r="B21" s="428"/>
      <c r="C21" s="428"/>
      <c r="D21" s="173"/>
      <c r="E21" s="402">
        <v>4120</v>
      </c>
      <c r="F21" s="430" t="s">
        <v>271</v>
      </c>
      <c r="G21" s="430"/>
      <c r="H21" s="416">
        <v>215.36</v>
      </c>
      <c r="I21" s="181">
        <v>215.36</v>
      </c>
      <c r="J21" s="181">
        <v>0</v>
      </c>
      <c r="K21" s="416">
        <v>215.36</v>
      </c>
      <c r="L21" s="181">
        <v>215.36</v>
      </c>
      <c r="M21" s="417">
        <v>0</v>
      </c>
      <c r="N21" s="418">
        <f t="shared" si="0"/>
        <v>100</v>
      </c>
    </row>
    <row r="22" spans="2:14" ht="15" customHeight="1">
      <c r="B22" s="428"/>
      <c r="C22" s="428"/>
      <c r="D22" s="173"/>
      <c r="E22" s="402">
        <v>4170</v>
      </c>
      <c r="F22" s="430" t="s">
        <v>272</v>
      </c>
      <c r="G22" s="430"/>
      <c r="H22" s="416">
        <v>8790.54</v>
      </c>
      <c r="I22" s="181">
        <v>8790.54</v>
      </c>
      <c r="J22" s="181">
        <v>0</v>
      </c>
      <c r="K22" s="416">
        <v>8790.54</v>
      </c>
      <c r="L22" s="181">
        <v>8790.54</v>
      </c>
      <c r="M22" s="417">
        <v>0</v>
      </c>
      <c r="N22" s="418">
        <f t="shared" si="0"/>
        <v>100</v>
      </c>
    </row>
    <row r="23" spans="2:14" ht="15" customHeight="1">
      <c r="B23" s="428"/>
      <c r="C23" s="428"/>
      <c r="D23" s="173"/>
      <c r="E23" s="402">
        <v>4300</v>
      </c>
      <c r="F23" s="430" t="s">
        <v>264</v>
      </c>
      <c r="G23" s="430"/>
      <c r="H23" s="416">
        <v>1475.6</v>
      </c>
      <c r="I23" s="181">
        <v>1475.6</v>
      </c>
      <c r="J23" s="181">
        <v>0</v>
      </c>
      <c r="K23" s="416">
        <v>1475.6</v>
      </c>
      <c r="L23" s="181">
        <v>1475.6</v>
      </c>
      <c r="M23" s="417">
        <v>0</v>
      </c>
      <c r="N23" s="418">
        <f t="shared" si="0"/>
        <v>100</v>
      </c>
    </row>
    <row r="24" spans="2:14" ht="15" customHeight="1">
      <c r="B24" s="428"/>
      <c r="C24" s="428"/>
      <c r="D24" s="173"/>
      <c r="E24" s="402">
        <v>4430</v>
      </c>
      <c r="F24" s="430" t="s">
        <v>273</v>
      </c>
      <c r="G24" s="430"/>
      <c r="H24" s="416">
        <v>599633.75</v>
      </c>
      <c r="I24" s="181">
        <v>599633.75</v>
      </c>
      <c r="J24" s="181">
        <v>0</v>
      </c>
      <c r="K24" s="416">
        <v>599633.01</v>
      </c>
      <c r="L24" s="181">
        <v>599633.01</v>
      </c>
      <c r="M24" s="417">
        <v>0</v>
      </c>
      <c r="N24" s="418">
        <f t="shared" si="0"/>
        <v>99.99987659133596</v>
      </c>
    </row>
    <row r="25" spans="2:16" s="214" customFormat="1" ht="19.5" customHeight="1">
      <c r="B25" s="431">
        <v>400</v>
      </c>
      <c r="C25" s="431"/>
      <c r="D25" s="383"/>
      <c r="E25" s="383"/>
      <c r="F25" s="440" t="s">
        <v>274</v>
      </c>
      <c r="G25" s="440"/>
      <c r="H25" s="413">
        <v>45000</v>
      </c>
      <c r="I25" s="213">
        <v>0</v>
      </c>
      <c r="J25" s="213">
        <v>45000</v>
      </c>
      <c r="K25" s="413">
        <f>K26</f>
        <v>10731.71</v>
      </c>
      <c r="L25" s="413">
        <f>L26</f>
        <v>0</v>
      </c>
      <c r="M25" s="413">
        <f>M26</f>
        <v>10731.71</v>
      </c>
      <c r="N25" s="414">
        <f t="shared" si="0"/>
        <v>23.84824444444444</v>
      </c>
      <c r="O25" s="415"/>
      <c r="P25" s="415"/>
    </row>
    <row r="26" spans="2:14" s="214" customFormat="1" ht="15" customHeight="1">
      <c r="B26" s="431"/>
      <c r="C26" s="431"/>
      <c r="D26" s="383">
        <v>40002</v>
      </c>
      <c r="E26" s="383"/>
      <c r="F26" s="440" t="s">
        <v>275</v>
      </c>
      <c r="G26" s="440"/>
      <c r="H26" s="413">
        <v>45000</v>
      </c>
      <c r="I26" s="213">
        <v>0</v>
      </c>
      <c r="J26" s="213">
        <v>45000</v>
      </c>
      <c r="K26" s="420">
        <v>10731.71</v>
      </c>
      <c r="L26" s="213">
        <v>0</v>
      </c>
      <c r="M26" s="413">
        <v>10731.71</v>
      </c>
      <c r="N26" s="414">
        <f t="shared" si="0"/>
        <v>23.84824444444444</v>
      </c>
    </row>
    <row r="27" spans="2:14" ht="15" customHeight="1">
      <c r="B27" s="432"/>
      <c r="C27" s="432"/>
      <c r="D27" s="402"/>
      <c r="E27" s="402">
        <v>6059</v>
      </c>
      <c r="F27" s="430" t="s">
        <v>265</v>
      </c>
      <c r="G27" s="430"/>
      <c r="H27" s="416">
        <v>45000</v>
      </c>
      <c r="I27" s="181">
        <v>0</v>
      </c>
      <c r="J27" s="181">
        <v>45000</v>
      </c>
      <c r="K27" s="181">
        <v>10731.71</v>
      </c>
      <c r="L27" s="180">
        <v>0</v>
      </c>
      <c r="M27" s="416">
        <v>10731.71</v>
      </c>
      <c r="N27" s="418">
        <f t="shared" si="0"/>
        <v>23.84824444444444</v>
      </c>
    </row>
    <row r="28" spans="2:16" s="214" customFormat="1" ht="15" customHeight="1">
      <c r="B28" s="431">
        <v>600</v>
      </c>
      <c r="C28" s="431"/>
      <c r="D28" s="383"/>
      <c r="E28" s="383"/>
      <c r="F28" s="440" t="s">
        <v>106</v>
      </c>
      <c r="G28" s="440"/>
      <c r="H28" s="413">
        <v>511247</v>
      </c>
      <c r="I28" s="213">
        <v>165032</v>
      </c>
      <c r="J28" s="213">
        <v>346215</v>
      </c>
      <c r="K28" s="413">
        <f>K29+K31+K35+K53</f>
        <v>477455.74</v>
      </c>
      <c r="L28" s="413">
        <f>L29+L31+L35+L53</f>
        <v>155145.58000000002</v>
      </c>
      <c r="M28" s="413">
        <f>M29+M31+M35+M53</f>
        <v>322310.16000000003</v>
      </c>
      <c r="N28" s="414">
        <f t="shared" si="0"/>
        <v>93.39042380688787</v>
      </c>
      <c r="O28" s="415"/>
      <c r="P28" s="415"/>
    </row>
    <row r="29" spans="2:14" s="214" customFormat="1" ht="15" customHeight="1">
      <c r="B29" s="431"/>
      <c r="C29" s="431"/>
      <c r="D29" s="383">
        <v>60012</v>
      </c>
      <c r="E29" s="383"/>
      <c r="F29" s="440" t="s">
        <v>276</v>
      </c>
      <c r="G29" s="440"/>
      <c r="H29" s="413">
        <v>2352</v>
      </c>
      <c r="I29" s="213">
        <v>2352</v>
      </c>
      <c r="J29" s="213">
        <v>0</v>
      </c>
      <c r="K29" s="413">
        <v>2031.16</v>
      </c>
      <c r="L29" s="213">
        <v>2031.16</v>
      </c>
      <c r="M29" s="413">
        <v>0</v>
      </c>
      <c r="N29" s="414">
        <f t="shared" si="0"/>
        <v>86.35884353741497</v>
      </c>
    </row>
    <row r="30" spans="2:14" ht="15" customHeight="1">
      <c r="B30" s="432"/>
      <c r="C30" s="432"/>
      <c r="D30" s="402"/>
      <c r="E30" s="402">
        <v>4430</v>
      </c>
      <c r="F30" s="430" t="s">
        <v>273</v>
      </c>
      <c r="G30" s="430"/>
      <c r="H30" s="416">
        <v>2352</v>
      </c>
      <c r="I30" s="181">
        <v>2352</v>
      </c>
      <c r="J30" s="181">
        <v>0</v>
      </c>
      <c r="K30" s="416">
        <v>2031.16</v>
      </c>
      <c r="L30" s="181">
        <v>2031.16</v>
      </c>
      <c r="M30" s="417">
        <v>0</v>
      </c>
      <c r="N30" s="418">
        <f t="shared" si="0"/>
        <v>86.35884353741497</v>
      </c>
    </row>
    <row r="31" spans="2:14" s="214" customFormat="1" ht="15" customHeight="1">
      <c r="B31" s="431"/>
      <c r="C31" s="431"/>
      <c r="D31" s="383">
        <v>60014</v>
      </c>
      <c r="E31" s="383"/>
      <c r="F31" s="440" t="s">
        <v>108</v>
      </c>
      <c r="G31" s="440"/>
      <c r="H31" s="413">
        <v>176000</v>
      </c>
      <c r="I31" s="213">
        <v>116000</v>
      </c>
      <c r="J31" s="213">
        <v>60000</v>
      </c>
      <c r="K31" s="413">
        <f>SUM(K32:K34)</f>
        <v>175990.61000000002</v>
      </c>
      <c r="L31" s="213">
        <f>SUM(L32:L33)</f>
        <v>115991.21</v>
      </c>
      <c r="M31" s="413">
        <f>SUM(M32:M34)</f>
        <v>59999.4</v>
      </c>
      <c r="N31" s="414">
        <f t="shared" si="0"/>
        <v>99.99466477272728</v>
      </c>
    </row>
    <row r="32" spans="2:14" ht="15" customHeight="1">
      <c r="B32" s="432"/>
      <c r="C32" s="432"/>
      <c r="D32" s="402"/>
      <c r="E32" s="402">
        <v>4300</v>
      </c>
      <c r="F32" s="430" t="s">
        <v>264</v>
      </c>
      <c r="G32" s="430"/>
      <c r="H32" s="416">
        <v>43800</v>
      </c>
      <c r="I32" s="181">
        <v>43800</v>
      </c>
      <c r="J32" s="181">
        <v>0</v>
      </c>
      <c r="K32" s="416">
        <v>43800</v>
      </c>
      <c r="L32" s="181">
        <v>43800</v>
      </c>
      <c r="M32" s="417">
        <v>0</v>
      </c>
      <c r="N32" s="418">
        <f t="shared" si="0"/>
        <v>100</v>
      </c>
    </row>
    <row r="33" spans="2:14" ht="19.5" customHeight="1">
      <c r="B33" s="432"/>
      <c r="C33" s="432"/>
      <c r="D33" s="402"/>
      <c r="E33" s="402">
        <v>4520</v>
      </c>
      <c r="F33" s="430" t="s">
        <v>277</v>
      </c>
      <c r="G33" s="430"/>
      <c r="H33" s="416">
        <v>72200</v>
      </c>
      <c r="I33" s="181">
        <v>72200</v>
      </c>
      <c r="J33" s="181">
        <v>0</v>
      </c>
      <c r="K33" s="416">
        <v>72191.21</v>
      </c>
      <c r="L33" s="181">
        <v>72191.21</v>
      </c>
      <c r="M33" s="417">
        <v>0</v>
      </c>
      <c r="N33" s="418">
        <f t="shared" si="0"/>
        <v>99.98782548476454</v>
      </c>
    </row>
    <row r="34" spans="2:14" ht="15" customHeight="1">
      <c r="B34" s="432"/>
      <c r="C34" s="432"/>
      <c r="D34" s="402"/>
      <c r="E34" s="402">
        <v>6050</v>
      </c>
      <c r="F34" s="430" t="s">
        <v>265</v>
      </c>
      <c r="G34" s="430"/>
      <c r="H34" s="416">
        <v>60000</v>
      </c>
      <c r="I34" s="181">
        <v>0</v>
      </c>
      <c r="J34" s="181">
        <v>60000</v>
      </c>
      <c r="K34" s="416">
        <v>59999.4</v>
      </c>
      <c r="L34" s="181"/>
      <c r="M34" s="416">
        <v>59999.4</v>
      </c>
      <c r="N34" s="418">
        <f t="shared" si="0"/>
        <v>99.99900000000001</v>
      </c>
    </row>
    <row r="35" spans="2:14" s="214" customFormat="1" ht="14.25" customHeight="1">
      <c r="B35" s="431"/>
      <c r="C35" s="431"/>
      <c r="D35" s="383">
        <v>60016</v>
      </c>
      <c r="E35" s="383"/>
      <c r="F35" s="440" t="s">
        <v>241</v>
      </c>
      <c r="G35" s="440"/>
      <c r="H35" s="413">
        <v>314895</v>
      </c>
      <c r="I35" s="213">
        <v>46680</v>
      </c>
      <c r="J35" s="213">
        <v>268215</v>
      </c>
      <c r="K35" s="413">
        <f>SUM(K47:K52)</f>
        <v>299433.97</v>
      </c>
      <c r="L35" s="213">
        <f>SUM(L47:L49)</f>
        <v>37123.21</v>
      </c>
      <c r="M35" s="413">
        <f>SUM(M49:M52)</f>
        <v>262310.76</v>
      </c>
      <c r="N35" s="414">
        <f t="shared" si="0"/>
        <v>95.09009987456135</v>
      </c>
    </row>
    <row r="36" spans="1:14" ht="9" customHeight="1" hidden="1">
      <c r="A36" s="450"/>
      <c r="B36" s="450"/>
      <c r="C36" s="450"/>
      <c r="D36" s="450"/>
      <c r="E36" s="450"/>
      <c r="F36" s="450"/>
      <c r="G36" s="450"/>
      <c r="H36" s="450"/>
      <c r="I36" s="450"/>
      <c r="J36" s="450"/>
      <c r="K36" s="10"/>
      <c r="L36" s="10"/>
      <c r="M36" s="10"/>
      <c r="N36" s="421"/>
    </row>
    <row r="37" spans="1:14" ht="15" customHeight="1" hidden="1">
      <c r="A37" s="450"/>
      <c r="B37" s="450"/>
      <c r="C37" s="450"/>
      <c r="D37" s="450"/>
      <c r="E37" s="450"/>
      <c r="F37" s="450"/>
      <c r="G37" s="450"/>
      <c r="H37" s="450"/>
      <c r="I37" s="450"/>
      <c r="J37" s="450"/>
      <c r="K37" s="10"/>
      <c r="L37" s="10"/>
      <c r="M37" s="10"/>
      <c r="N37" s="421"/>
    </row>
    <row r="38" spans="1:14" ht="30.75" customHeight="1" hidden="1">
      <c r="A38" s="450"/>
      <c r="B38" s="450"/>
      <c r="C38" s="450"/>
      <c r="D38" s="450"/>
      <c r="E38" s="450"/>
      <c r="F38" s="450"/>
      <c r="G38" s="450"/>
      <c r="H38" s="450"/>
      <c r="I38" s="450"/>
      <c r="J38" s="450"/>
      <c r="K38" s="10"/>
      <c r="L38" s="10"/>
      <c r="M38" s="10"/>
      <c r="N38" s="421"/>
    </row>
    <row r="39" spans="1:14" ht="15" customHeight="1" hidden="1">
      <c r="A39" s="450"/>
      <c r="B39" s="450"/>
      <c r="C39" s="451"/>
      <c r="D39" s="451"/>
      <c r="E39" s="451"/>
      <c r="F39" s="451"/>
      <c r="G39" s="452"/>
      <c r="H39" s="445"/>
      <c r="I39" s="446"/>
      <c r="J39" s="446"/>
      <c r="L39" s="446"/>
      <c r="M39" s="446"/>
      <c r="N39" s="422"/>
    </row>
    <row r="40" spans="2:14" ht="9" customHeight="1" hidden="1">
      <c r="B40" s="436" t="s">
        <v>82</v>
      </c>
      <c r="C40" s="436"/>
      <c r="D40" s="436" t="s">
        <v>83</v>
      </c>
      <c r="E40" s="436" t="s">
        <v>84</v>
      </c>
      <c r="F40" s="437" t="s">
        <v>85</v>
      </c>
      <c r="G40" s="437"/>
      <c r="H40" s="438" t="s">
        <v>256</v>
      </c>
      <c r="I40" s="438" t="s">
        <v>257</v>
      </c>
      <c r="J40" s="438"/>
      <c r="K40" s="438" t="s">
        <v>258</v>
      </c>
      <c r="L40" s="438" t="s">
        <v>257</v>
      </c>
      <c r="M40" s="444"/>
      <c r="N40" s="434" t="s">
        <v>255</v>
      </c>
    </row>
    <row r="41" spans="2:14" ht="12" customHeight="1" hidden="1">
      <c r="B41" s="436"/>
      <c r="C41" s="436"/>
      <c r="D41" s="436"/>
      <c r="E41" s="436"/>
      <c r="F41" s="437"/>
      <c r="G41" s="437"/>
      <c r="H41" s="438"/>
      <c r="I41" s="438" t="s">
        <v>259</v>
      </c>
      <c r="J41" s="438" t="s">
        <v>260</v>
      </c>
      <c r="K41" s="438"/>
      <c r="L41" s="438" t="s">
        <v>259</v>
      </c>
      <c r="M41" s="444" t="s">
        <v>260</v>
      </c>
      <c r="N41" s="434"/>
    </row>
    <row r="42" spans="2:14" ht="2.25" customHeight="1" hidden="1">
      <c r="B42" s="436"/>
      <c r="C42" s="436"/>
      <c r="D42" s="436"/>
      <c r="E42" s="436"/>
      <c r="F42" s="437"/>
      <c r="G42" s="437"/>
      <c r="H42" s="438"/>
      <c r="I42" s="438"/>
      <c r="J42" s="438"/>
      <c r="K42" s="438"/>
      <c r="L42" s="438"/>
      <c r="M42" s="444"/>
      <c r="N42" s="434"/>
    </row>
    <row r="43" spans="2:14" ht="6" customHeight="1" hidden="1">
      <c r="B43" s="436"/>
      <c r="C43" s="436"/>
      <c r="D43" s="436"/>
      <c r="E43" s="436"/>
      <c r="F43" s="437"/>
      <c r="G43" s="437"/>
      <c r="H43" s="438"/>
      <c r="I43" s="438"/>
      <c r="J43" s="438"/>
      <c r="K43" s="438"/>
      <c r="L43" s="438"/>
      <c r="M43" s="444"/>
      <c r="N43" s="434"/>
    </row>
    <row r="44" spans="2:14" ht="2.25" customHeight="1" hidden="1">
      <c r="B44" s="436"/>
      <c r="C44" s="436"/>
      <c r="D44" s="436"/>
      <c r="E44" s="436"/>
      <c r="F44" s="437"/>
      <c r="G44" s="437"/>
      <c r="H44" s="438"/>
      <c r="I44" s="438"/>
      <c r="J44" s="438"/>
      <c r="K44" s="438"/>
      <c r="L44" s="438"/>
      <c r="M44" s="444"/>
      <c r="N44" s="434"/>
    </row>
    <row r="45" spans="2:14" ht="43.5" customHeight="1" hidden="1">
      <c r="B45" s="436"/>
      <c r="C45" s="436"/>
      <c r="D45" s="436"/>
      <c r="E45" s="436"/>
      <c r="F45" s="437"/>
      <c r="G45" s="437"/>
      <c r="H45" s="438"/>
      <c r="I45" s="438"/>
      <c r="J45" s="438"/>
      <c r="K45" s="438"/>
      <c r="L45" s="438"/>
      <c r="M45" s="444"/>
      <c r="N45" s="434"/>
    </row>
    <row r="46" spans="2:14" ht="9" customHeight="1" hidden="1">
      <c r="B46" s="436">
        <v>1</v>
      </c>
      <c r="C46" s="436"/>
      <c r="D46" s="334">
        <v>2</v>
      </c>
      <c r="E46" s="334">
        <v>3</v>
      </c>
      <c r="F46" s="437">
        <v>4</v>
      </c>
      <c r="G46" s="437"/>
      <c r="H46" s="333">
        <v>5</v>
      </c>
      <c r="I46" s="336">
        <v>6</v>
      </c>
      <c r="J46" s="336">
        <v>15</v>
      </c>
      <c r="K46" s="333"/>
      <c r="L46" s="336"/>
      <c r="M46" s="333"/>
      <c r="N46" s="404"/>
    </row>
    <row r="47" spans="2:14" ht="15" customHeight="1">
      <c r="B47" s="432"/>
      <c r="C47" s="432"/>
      <c r="D47" s="402"/>
      <c r="E47" s="402">
        <v>4210</v>
      </c>
      <c r="F47" s="430" t="s">
        <v>278</v>
      </c>
      <c r="G47" s="430"/>
      <c r="H47" s="416">
        <v>9725</v>
      </c>
      <c r="I47" s="181">
        <v>9725</v>
      </c>
      <c r="J47" s="181">
        <v>0</v>
      </c>
      <c r="K47" s="416">
        <v>9722.58</v>
      </c>
      <c r="L47" s="416">
        <v>9722.58</v>
      </c>
      <c r="M47" s="417">
        <v>0</v>
      </c>
      <c r="N47" s="418">
        <f aca="true" t="shared" si="1" ref="N47:N110">K47/H47*100</f>
        <v>99.97511568123393</v>
      </c>
    </row>
    <row r="48" spans="2:14" ht="15" customHeight="1">
      <c r="B48" s="432"/>
      <c r="C48" s="432"/>
      <c r="D48" s="402"/>
      <c r="E48" s="402">
        <v>4270</v>
      </c>
      <c r="F48" s="430" t="s">
        <v>279</v>
      </c>
      <c r="G48" s="430"/>
      <c r="H48" s="416">
        <v>10554</v>
      </c>
      <c r="I48" s="181">
        <v>10554</v>
      </c>
      <c r="J48" s="181">
        <v>0</v>
      </c>
      <c r="K48" s="416">
        <v>1000</v>
      </c>
      <c r="L48" s="416">
        <v>1000</v>
      </c>
      <c r="M48" s="417">
        <v>0</v>
      </c>
      <c r="N48" s="418">
        <f t="shared" si="1"/>
        <v>9.475080538184574</v>
      </c>
    </row>
    <row r="49" spans="2:14" ht="15" customHeight="1">
      <c r="B49" s="432"/>
      <c r="C49" s="432"/>
      <c r="D49" s="402"/>
      <c r="E49" s="402">
        <v>4300</v>
      </c>
      <c r="F49" s="430" t="s">
        <v>264</v>
      </c>
      <c r="G49" s="430"/>
      <c r="H49" s="416">
        <v>26401</v>
      </c>
      <c r="I49" s="181">
        <v>26401</v>
      </c>
      <c r="J49" s="181">
        <v>0</v>
      </c>
      <c r="K49" s="416">
        <v>26400.63</v>
      </c>
      <c r="L49" s="416">
        <v>26400.63</v>
      </c>
      <c r="M49" s="417">
        <v>0</v>
      </c>
      <c r="N49" s="418">
        <f t="shared" si="1"/>
        <v>99.99859853793417</v>
      </c>
    </row>
    <row r="50" spans="2:14" ht="15" customHeight="1">
      <c r="B50" s="432"/>
      <c r="C50" s="432"/>
      <c r="D50" s="402"/>
      <c r="E50" s="402">
        <v>6050</v>
      </c>
      <c r="F50" s="430" t="s">
        <v>265</v>
      </c>
      <c r="G50" s="430"/>
      <c r="H50" s="416">
        <v>257515</v>
      </c>
      <c r="I50" s="181">
        <v>0</v>
      </c>
      <c r="J50" s="181">
        <v>257515</v>
      </c>
      <c r="K50" s="416">
        <v>253467.16</v>
      </c>
      <c r="L50" s="180">
        <v>0</v>
      </c>
      <c r="M50" s="416">
        <v>253467.16</v>
      </c>
      <c r="N50" s="418">
        <f t="shared" si="1"/>
        <v>98.42811486709512</v>
      </c>
    </row>
    <row r="51" spans="2:14" ht="15" customHeight="1">
      <c r="B51" s="432"/>
      <c r="C51" s="432"/>
      <c r="D51" s="402"/>
      <c r="E51" s="402">
        <v>6059</v>
      </c>
      <c r="F51" s="430" t="s">
        <v>265</v>
      </c>
      <c r="G51" s="430"/>
      <c r="H51" s="416">
        <v>5700</v>
      </c>
      <c r="I51" s="181">
        <v>0</v>
      </c>
      <c r="J51" s="181">
        <v>5700</v>
      </c>
      <c r="K51" s="416">
        <v>5645.6</v>
      </c>
      <c r="L51" s="180">
        <v>0</v>
      </c>
      <c r="M51" s="416">
        <v>5645.6</v>
      </c>
      <c r="N51" s="418">
        <f t="shared" si="1"/>
        <v>99.04561403508772</v>
      </c>
    </row>
    <row r="52" spans="2:14" ht="19.5" customHeight="1">
      <c r="B52" s="432"/>
      <c r="C52" s="432"/>
      <c r="D52" s="402"/>
      <c r="E52" s="402">
        <v>6060</v>
      </c>
      <c r="F52" s="430" t="s">
        <v>305</v>
      </c>
      <c r="G52" s="430"/>
      <c r="H52" s="416">
        <v>5000</v>
      </c>
      <c r="I52" s="181">
        <v>0</v>
      </c>
      <c r="J52" s="181">
        <v>5000</v>
      </c>
      <c r="K52" s="416">
        <v>3198</v>
      </c>
      <c r="L52" s="180">
        <v>0</v>
      </c>
      <c r="M52" s="416">
        <v>3198</v>
      </c>
      <c r="N52" s="418">
        <f t="shared" si="1"/>
        <v>63.959999999999994</v>
      </c>
    </row>
    <row r="53" spans="2:14" s="214" customFormat="1" ht="15" customHeight="1">
      <c r="B53" s="431"/>
      <c r="C53" s="431"/>
      <c r="D53" s="383">
        <v>60095</v>
      </c>
      <c r="E53" s="383"/>
      <c r="F53" s="440" t="s">
        <v>96</v>
      </c>
      <c r="G53" s="440"/>
      <c r="H53" s="413">
        <v>18000</v>
      </c>
      <c r="I53" s="213">
        <v>0</v>
      </c>
      <c r="J53" s="213">
        <v>18000</v>
      </c>
      <c r="K53" s="413">
        <v>0</v>
      </c>
      <c r="L53" s="213">
        <v>0</v>
      </c>
      <c r="M53" s="413">
        <v>0</v>
      </c>
      <c r="N53" s="414">
        <f t="shared" si="1"/>
        <v>0</v>
      </c>
    </row>
    <row r="54" spans="2:14" ht="15" customHeight="1">
      <c r="B54" s="432"/>
      <c r="C54" s="432"/>
      <c r="D54" s="402"/>
      <c r="E54" s="402">
        <v>6050</v>
      </c>
      <c r="F54" s="430" t="s">
        <v>265</v>
      </c>
      <c r="G54" s="430"/>
      <c r="H54" s="416">
        <v>18000</v>
      </c>
      <c r="I54" s="181">
        <v>0</v>
      </c>
      <c r="J54" s="181">
        <v>18000</v>
      </c>
      <c r="K54" s="416">
        <v>0</v>
      </c>
      <c r="L54" s="180">
        <v>0</v>
      </c>
      <c r="M54" s="416">
        <v>0</v>
      </c>
      <c r="N54" s="418">
        <f t="shared" si="1"/>
        <v>0</v>
      </c>
    </row>
    <row r="55" spans="2:16" s="214" customFormat="1" ht="15" customHeight="1">
      <c r="B55" s="431">
        <v>630</v>
      </c>
      <c r="C55" s="431"/>
      <c r="D55" s="383"/>
      <c r="E55" s="383"/>
      <c r="F55" s="440" t="s">
        <v>244</v>
      </c>
      <c r="G55" s="440"/>
      <c r="H55" s="413">
        <v>2000</v>
      </c>
      <c r="I55" s="213">
        <v>2000</v>
      </c>
      <c r="J55" s="213">
        <v>0</v>
      </c>
      <c r="K55" s="413">
        <f>K56</f>
        <v>2000</v>
      </c>
      <c r="L55" s="413">
        <f>L56</f>
        <v>2000</v>
      </c>
      <c r="M55" s="413">
        <f>M56</f>
        <v>0</v>
      </c>
      <c r="N55" s="414">
        <f t="shared" si="1"/>
        <v>100</v>
      </c>
      <c r="O55" s="415"/>
      <c r="P55" s="415"/>
    </row>
    <row r="56" spans="2:14" s="214" customFormat="1" ht="15" customHeight="1">
      <c r="B56" s="431"/>
      <c r="C56" s="431"/>
      <c r="D56" s="383">
        <v>63003</v>
      </c>
      <c r="E56" s="383"/>
      <c r="F56" s="440" t="s">
        <v>74</v>
      </c>
      <c r="G56" s="440"/>
      <c r="H56" s="413">
        <v>2000</v>
      </c>
      <c r="I56" s="213">
        <v>2000</v>
      </c>
      <c r="J56" s="213">
        <v>0</v>
      </c>
      <c r="K56" s="413">
        <v>2000</v>
      </c>
      <c r="L56" s="213">
        <v>2000</v>
      </c>
      <c r="M56" s="413">
        <v>0</v>
      </c>
      <c r="N56" s="414">
        <f t="shared" si="1"/>
        <v>100</v>
      </c>
    </row>
    <row r="57" spans="2:14" ht="26.25" customHeight="1">
      <c r="B57" s="432"/>
      <c r="C57" s="432"/>
      <c r="D57" s="402"/>
      <c r="E57" s="402">
        <v>2820</v>
      </c>
      <c r="F57" s="430" t="s">
        <v>327</v>
      </c>
      <c r="G57" s="430"/>
      <c r="H57" s="416">
        <v>2000</v>
      </c>
      <c r="I57" s="181">
        <v>2000</v>
      </c>
      <c r="J57" s="181">
        <v>0</v>
      </c>
      <c r="K57" s="416">
        <v>2000</v>
      </c>
      <c r="L57" s="181">
        <v>2000</v>
      </c>
      <c r="M57" s="416">
        <v>0</v>
      </c>
      <c r="N57" s="418">
        <f t="shared" si="1"/>
        <v>100</v>
      </c>
    </row>
    <row r="58" spans="2:16" s="214" customFormat="1" ht="15" customHeight="1">
      <c r="B58" s="431">
        <v>700</v>
      </c>
      <c r="C58" s="431"/>
      <c r="D58" s="383"/>
      <c r="E58" s="383"/>
      <c r="F58" s="440" t="s">
        <v>112</v>
      </c>
      <c r="G58" s="440"/>
      <c r="H58" s="413">
        <v>248477</v>
      </c>
      <c r="I58" s="213">
        <v>184572</v>
      </c>
      <c r="J58" s="213">
        <v>63905</v>
      </c>
      <c r="K58" s="413">
        <f>K59</f>
        <v>230741.07</v>
      </c>
      <c r="L58" s="413">
        <f>L59</f>
        <v>166983.58000000002</v>
      </c>
      <c r="M58" s="413">
        <f>M59</f>
        <v>63757.49</v>
      </c>
      <c r="N58" s="414">
        <f t="shared" si="1"/>
        <v>92.86214418235893</v>
      </c>
      <c r="O58" s="415"/>
      <c r="P58" s="415"/>
    </row>
    <row r="59" spans="2:14" s="214" customFormat="1" ht="15" customHeight="1">
      <c r="B59" s="431"/>
      <c r="C59" s="431"/>
      <c r="D59" s="383">
        <v>70005</v>
      </c>
      <c r="E59" s="383"/>
      <c r="F59" s="440" t="s">
        <v>114</v>
      </c>
      <c r="G59" s="440"/>
      <c r="H59" s="413">
        <v>248477</v>
      </c>
      <c r="I59" s="213">
        <v>184572</v>
      </c>
      <c r="J59" s="213">
        <v>63905</v>
      </c>
      <c r="K59" s="413">
        <f>SUM(K60:K65)</f>
        <v>230741.07</v>
      </c>
      <c r="L59" s="213">
        <f>SUM(L60:L64)</f>
        <v>166983.58000000002</v>
      </c>
      <c r="M59" s="419">
        <v>63757.49</v>
      </c>
      <c r="N59" s="414">
        <f t="shared" si="1"/>
        <v>92.86214418235893</v>
      </c>
    </row>
    <row r="60" spans="2:14" ht="15" customHeight="1">
      <c r="B60" s="432"/>
      <c r="C60" s="432"/>
      <c r="D60" s="402"/>
      <c r="E60" s="402">
        <v>4170</v>
      </c>
      <c r="F60" s="430" t="s">
        <v>272</v>
      </c>
      <c r="G60" s="430"/>
      <c r="H60" s="416">
        <v>6600</v>
      </c>
      <c r="I60" s="181">
        <v>6600</v>
      </c>
      <c r="J60" s="181">
        <v>0</v>
      </c>
      <c r="K60" s="416">
        <v>6600</v>
      </c>
      <c r="L60" s="416">
        <v>6600</v>
      </c>
      <c r="M60" s="417">
        <v>0</v>
      </c>
      <c r="N60" s="418">
        <f t="shared" si="1"/>
        <v>100</v>
      </c>
    </row>
    <row r="61" spans="2:14" ht="15" customHeight="1">
      <c r="B61" s="432"/>
      <c r="C61" s="432"/>
      <c r="D61" s="402"/>
      <c r="E61" s="402">
        <v>4210</v>
      </c>
      <c r="F61" s="430" t="s">
        <v>278</v>
      </c>
      <c r="G61" s="430"/>
      <c r="H61" s="416">
        <v>6135</v>
      </c>
      <c r="I61" s="181">
        <v>6135</v>
      </c>
      <c r="J61" s="181">
        <v>0</v>
      </c>
      <c r="K61" s="416">
        <v>6100.41</v>
      </c>
      <c r="L61" s="416">
        <v>6100.41</v>
      </c>
      <c r="M61" s="417">
        <v>0</v>
      </c>
      <c r="N61" s="418">
        <f t="shared" si="1"/>
        <v>99.4361858190709</v>
      </c>
    </row>
    <row r="62" spans="2:14" ht="15" customHeight="1">
      <c r="B62" s="432"/>
      <c r="C62" s="432"/>
      <c r="D62" s="402"/>
      <c r="E62" s="402">
        <v>4270</v>
      </c>
      <c r="F62" s="430" t="s">
        <v>279</v>
      </c>
      <c r="G62" s="430"/>
      <c r="H62" s="416">
        <v>2756</v>
      </c>
      <c r="I62" s="181">
        <v>2756</v>
      </c>
      <c r="J62" s="181">
        <v>0</v>
      </c>
      <c r="K62" s="416">
        <v>2618.1</v>
      </c>
      <c r="L62" s="416">
        <v>2618.1</v>
      </c>
      <c r="M62" s="417">
        <v>0</v>
      </c>
      <c r="N62" s="418">
        <f t="shared" si="1"/>
        <v>94.99637155297532</v>
      </c>
    </row>
    <row r="63" spans="2:14" ht="15" customHeight="1">
      <c r="B63" s="432"/>
      <c r="C63" s="432"/>
      <c r="D63" s="402"/>
      <c r="E63" s="402">
        <v>4300</v>
      </c>
      <c r="F63" s="430" t="s">
        <v>264</v>
      </c>
      <c r="G63" s="430"/>
      <c r="H63" s="416">
        <v>153631</v>
      </c>
      <c r="I63" s="181">
        <v>153631</v>
      </c>
      <c r="J63" s="181">
        <v>0</v>
      </c>
      <c r="K63" s="416">
        <v>136805.23</v>
      </c>
      <c r="L63" s="416">
        <v>136805.23</v>
      </c>
      <c r="M63" s="417">
        <v>0</v>
      </c>
      <c r="N63" s="418">
        <f t="shared" si="1"/>
        <v>89.04793303434855</v>
      </c>
    </row>
    <row r="64" spans="2:14" ht="15" customHeight="1">
      <c r="B64" s="432"/>
      <c r="C64" s="432"/>
      <c r="D64" s="402"/>
      <c r="E64" s="402">
        <v>4430</v>
      </c>
      <c r="F64" s="430" t="s">
        <v>273</v>
      </c>
      <c r="G64" s="430"/>
      <c r="H64" s="416">
        <v>15450</v>
      </c>
      <c r="I64" s="181">
        <v>15450</v>
      </c>
      <c r="J64" s="181">
        <v>0</v>
      </c>
      <c r="K64" s="416">
        <v>14859.84</v>
      </c>
      <c r="L64" s="416">
        <v>14859.84</v>
      </c>
      <c r="M64" s="417">
        <v>0</v>
      </c>
      <c r="N64" s="418">
        <f t="shared" si="1"/>
        <v>96.18019417475729</v>
      </c>
    </row>
    <row r="65" spans="2:14" ht="15" customHeight="1">
      <c r="B65" s="432"/>
      <c r="C65" s="432"/>
      <c r="D65" s="402"/>
      <c r="E65" s="402">
        <v>6050</v>
      </c>
      <c r="F65" s="430" t="s">
        <v>265</v>
      </c>
      <c r="G65" s="430"/>
      <c r="H65" s="416">
        <v>63905</v>
      </c>
      <c r="I65" s="181">
        <v>0</v>
      </c>
      <c r="J65" s="181">
        <v>63905</v>
      </c>
      <c r="K65" s="416">
        <v>63757.49</v>
      </c>
      <c r="L65" s="181">
        <v>0</v>
      </c>
      <c r="M65" s="416">
        <v>63757.49</v>
      </c>
      <c r="N65" s="418">
        <f t="shared" si="1"/>
        <v>99.76917299115875</v>
      </c>
    </row>
    <row r="66" spans="2:16" s="214" customFormat="1" ht="15" customHeight="1">
      <c r="B66" s="431">
        <v>710</v>
      </c>
      <c r="C66" s="431"/>
      <c r="D66" s="383"/>
      <c r="E66" s="383"/>
      <c r="F66" s="440" t="s">
        <v>122</v>
      </c>
      <c r="G66" s="440"/>
      <c r="H66" s="413">
        <v>144466</v>
      </c>
      <c r="I66" s="213">
        <v>99670.11</v>
      </c>
      <c r="J66" s="213">
        <v>44795.89</v>
      </c>
      <c r="K66" s="413">
        <f>K67+K69</f>
        <v>121005.06000000001</v>
      </c>
      <c r="L66" s="413">
        <f>L67+L69</f>
        <v>94706.82</v>
      </c>
      <c r="M66" s="413">
        <f>M67+M69</f>
        <v>26298.24</v>
      </c>
      <c r="N66" s="414">
        <f t="shared" si="1"/>
        <v>83.76023424196698</v>
      </c>
      <c r="O66" s="415"/>
      <c r="P66" s="415"/>
    </row>
    <row r="67" spans="2:14" s="214" customFormat="1" ht="15" customHeight="1">
      <c r="B67" s="431"/>
      <c r="C67" s="431"/>
      <c r="D67" s="383">
        <v>71004</v>
      </c>
      <c r="E67" s="383"/>
      <c r="F67" s="440" t="s">
        <v>281</v>
      </c>
      <c r="G67" s="440"/>
      <c r="H67" s="413">
        <v>13466</v>
      </c>
      <c r="I67" s="213">
        <v>13466</v>
      </c>
      <c r="J67" s="213">
        <v>0</v>
      </c>
      <c r="K67" s="419">
        <v>11709.6</v>
      </c>
      <c r="L67" s="419">
        <v>11709.6</v>
      </c>
      <c r="M67" s="413">
        <v>0</v>
      </c>
      <c r="N67" s="414">
        <f t="shared" si="1"/>
        <v>86.95678003861578</v>
      </c>
    </row>
    <row r="68" spans="2:14" ht="16.5" customHeight="1">
      <c r="B68" s="432"/>
      <c r="C68" s="432"/>
      <c r="D68" s="402"/>
      <c r="E68" s="402">
        <v>4300</v>
      </c>
      <c r="F68" s="430" t="s">
        <v>264</v>
      </c>
      <c r="G68" s="430"/>
      <c r="H68" s="416">
        <v>13466</v>
      </c>
      <c r="I68" s="181">
        <v>13466</v>
      </c>
      <c r="J68" s="181">
        <v>0</v>
      </c>
      <c r="K68" s="416">
        <v>11709.6</v>
      </c>
      <c r="L68" s="416">
        <v>11709.6</v>
      </c>
      <c r="M68" s="417">
        <v>0</v>
      </c>
      <c r="N68" s="418">
        <f t="shared" si="1"/>
        <v>86.95678003861578</v>
      </c>
    </row>
    <row r="69" spans="2:14" s="214" customFormat="1" ht="15" customHeight="1">
      <c r="B69" s="431"/>
      <c r="C69" s="431"/>
      <c r="D69" s="383">
        <v>71035</v>
      </c>
      <c r="E69" s="383"/>
      <c r="F69" s="440" t="s">
        <v>124</v>
      </c>
      <c r="G69" s="440"/>
      <c r="H69" s="413">
        <v>131000</v>
      </c>
      <c r="I69" s="213">
        <v>86204.11</v>
      </c>
      <c r="J69" s="213">
        <v>44795.89</v>
      </c>
      <c r="K69" s="413">
        <f>SUM(K70:K72)</f>
        <v>109295.46</v>
      </c>
      <c r="L69" s="213">
        <f>SUM(L70:L71)</f>
        <v>82997.22</v>
      </c>
      <c r="M69" s="419">
        <v>26298.24</v>
      </c>
      <c r="N69" s="414">
        <f t="shared" si="1"/>
        <v>83.43164885496184</v>
      </c>
    </row>
    <row r="70" spans="2:14" ht="15" customHeight="1">
      <c r="B70" s="432"/>
      <c r="C70" s="432"/>
      <c r="D70" s="402"/>
      <c r="E70" s="402">
        <v>4270</v>
      </c>
      <c r="F70" s="430" t="s">
        <v>279</v>
      </c>
      <c r="G70" s="430"/>
      <c r="H70" s="416">
        <v>3253</v>
      </c>
      <c r="I70" s="181">
        <v>3253</v>
      </c>
      <c r="J70" s="181">
        <v>0</v>
      </c>
      <c r="K70" s="416">
        <v>3252.03</v>
      </c>
      <c r="L70" s="416">
        <v>3252.03</v>
      </c>
      <c r="M70" s="417">
        <v>0</v>
      </c>
      <c r="N70" s="418">
        <f t="shared" si="1"/>
        <v>99.97018137104212</v>
      </c>
    </row>
    <row r="71" spans="2:14" ht="15" customHeight="1">
      <c r="B71" s="432"/>
      <c r="C71" s="432"/>
      <c r="D71" s="402"/>
      <c r="E71" s="402">
        <v>4300</v>
      </c>
      <c r="F71" s="430" t="s">
        <v>264</v>
      </c>
      <c r="G71" s="430"/>
      <c r="H71" s="416">
        <v>82951.11</v>
      </c>
      <c r="I71" s="181">
        <v>82951.11</v>
      </c>
      <c r="J71" s="181">
        <v>0</v>
      </c>
      <c r="K71" s="416">
        <v>79745.19</v>
      </c>
      <c r="L71" s="416">
        <v>79745.19</v>
      </c>
      <c r="M71" s="417">
        <v>0</v>
      </c>
      <c r="N71" s="418">
        <f t="shared" si="1"/>
        <v>96.13516925813289</v>
      </c>
    </row>
    <row r="72" spans="2:14" ht="15" customHeight="1">
      <c r="B72" s="432"/>
      <c r="C72" s="432"/>
      <c r="D72" s="402"/>
      <c r="E72" s="402">
        <v>6050</v>
      </c>
      <c r="F72" s="430" t="s">
        <v>265</v>
      </c>
      <c r="G72" s="430"/>
      <c r="H72" s="416">
        <v>44795.89</v>
      </c>
      <c r="I72" s="181">
        <v>0</v>
      </c>
      <c r="J72" s="181">
        <v>44795.89</v>
      </c>
      <c r="K72" s="416">
        <v>26298.24</v>
      </c>
      <c r="L72" s="181"/>
      <c r="M72" s="416">
        <v>26298.24</v>
      </c>
      <c r="N72" s="418">
        <f t="shared" si="1"/>
        <v>58.70681439748155</v>
      </c>
    </row>
    <row r="73" spans="2:16" s="214" customFormat="1" ht="15" customHeight="1">
      <c r="B73" s="431">
        <v>750</v>
      </c>
      <c r="C73" s="431"/>
      <c r="D73" s="383"/>
      <c r="E73" s="383"/>
      <c r="F73" s="440" t="s">
        <v>132</v>
      </c>
      <c r="G73" s="440"/>
      <c r="H73" s="413">
        <v>2132353.09</v>
      </c>
      <c r="I73" s="213">
        <v>2132353.09</v>
      </c>
      <c r="J73" s="213">
        <v>0</v>
      </c>
      <c r="K73" s="413">
        <f>K74+K79+K81+K86+K106+K110</f>
        <v>2050348.32</v>
      </c>
      <c r="L73" s="413">
        <f>L74+L79+L81+L86+L106+L110</f>
        <v>2050348.32</v>
      </c>
      <c r="M73" s="413">
        <f>M74+M79+M81+M86+M106+M110</f>
        <v>0</v>
      </c>
      <c r="N73" s="414">
        <f t="shared" si="1"/>
        <v>96.15425933047516</v>
      </c>
      <c r="O73" s="415"/>
      <c r="P73" s="415"/>
    </row>
    <row r="74" spans="2:14" s="214" customFormat="1" ht="15" customHeight="1">
      <c r="B74" s="431"/>
      <c r="C74" s="431"/>
      <c r="D74" s="383">
        <v>75011</v>
      </c>
      <c r="E74" s="383"/>
      <c r="F74" s="440" t="s">
        <v>134</v>
      </c>
      <c r="G74" s="440"/>
      <c r="H74" s="413">
        <v>51101.63</v>
      </c>
      <c r="I74" s="213">
        <v>51101.63</v>
      </c>
      <c r="J74" s="213">
        <v>0</v>
      </c>
      <c r="K74" s="413">
        <f>SUM(K75:K78)</f>
        <v>51101.63</v>
      </c>
      <c r="L74" s="413">
        <f>SUM(L75:L78)</f>
        <v>51101.63</v>
      </c>
      <c r="M74" s="413">
        <v>0</v>
      </c>
      <c r="N74" s="414">
        <f t="shared" si="1"/>
        <v>100</v>
      </c>
    </row>
    <row r="75" spans="2:14" ht="15" customHeight="1">
      <c r="B75" s="432"/>
      <c r="C75" s="432"/>
      <c r="D75" s="402"/>
      <c r="E75" s="402">
        <v>4010</v>
      </c>
      <c r="F75" s="430" t="s">
        <v>282</v>
      </c>
      <c r="G75" s="430"/>
      <c r="H75" s="416">
        <v>39660</v>
      </c>
      <c r="I75" s="181">
        <v>39660</v>
      </c>
      <c r="J75" s="181">
        <v>0</v>
      </c>
      <c r="K75" s="416">
        <v>39660</v>
      </c>
      <c r="L75" s="416">
        <v>39660</v>
      </c>
      <c r="M75" s="417" t="s">
        <v>75</v>
      </c>
      <c r="N75" s="418">
        <f t="shared" si="1"/>
        <v>100</v>
      </c>
    </row>
    <row r="76" spans="2:14" ht="15" customHeight="1">
      <c r="B76" s="432"/>
      <c r="C76" s="432"/>
      <c r="D76" s="402"/>
      <c r="E76" s="402">
        <v>4110</v>
      </c>
      <c r="F76" s="430" t="s">
        <v>270</v>
      </c>
      <c r="G76" s="430"/>
      <c r="H76" s="416">
        <v>2420</v>
      </c>
      <c r="I76" s="181">
        <v>2420</v>
      </c>
      <c r="J76" s="181">
        <v>0</v>
      </c>
      <c r="K76" s="416">
        <v>2420</v>
      </c>
      <c r="L76" s="416">
        <v>2420</v>
      </c>
      <c r="M76" s="417">
        <v>0</v>
      </c>
      <c r="N76" s="418">
        <f t="shared" si="1"/>
        <v>100</v>
      </c>
    </row>
    <row r="77" spans="2:14" ht="15" customHeight="1">
      <c r="B77" s="432"/>
      <c r="C77" s="432"/>
      <c r="D77" s="402"/>
      <c r="E77" s="402">
        <v>4210</v>
      </c>
      <c r="F77" s="430" t="s">
        <v>278</v>
      </c>
      <c r="G77" s="430"/>
      <c r="H77" s="416">
        <v>4021.63</v>
      </c>
      <c r="I77" s="181">
        <v>4021.63</v>
      </c>
      <c r="J77" s="181">
        <v>0</v>
      </c>
      <c r="K77" s="416">
        <v>4021.63</v>
      </c>
      <c r="L77" s="416">
        <v>4021.63</v>
      </c>
      <c r="M77" s="417">
        <v>0</v>
      </c>
      <c r="N77" s="418">
        <f t="shared" si="1"/>
        <v>100</v>
      </c>
    </row>
    <row r="78" spans="2:14" ht="15" customHeight="1">
      <c r="B78" s="432"/>
      <c r="C78" s="432"/>
      <c r="D78" s="402"/>
      <c r="E78" s="402">
        <v>4300</v>
      </c>
      <c r="F78" s="430" t="s">
        <v>264</v>
      </c>
      <c r="G78" s="430"/>
      <c r="H78" s="416">
        <v>5000</v>
      </c>
      <c r="I78" s="181">
        <v>5000</v>
      </c>
      <c r="J78" s="181">
        <v>0</v>
      </c>
      <c r="K78" s="416">
        <v>5000</v>
      </c>
      <c r="L78" s="416">
        <v>5000</v>
      </c>
      <c r="M78" s="417">
        <v>0</v>
      </c>
      <c r="N78" s="418">
        <f t="shared" si="1"/>
        <v>100</v>
      </c>
    </row>
    <row r="79" spans="2:14" s="214" customFormat="1" ht="15" customHeight="1">
      <c r="B79" s="431"/>
      <c r="C79" s="431"/>
      <c r="D79" s="383">
        <v>75014</v>
      </c>
      <c r="E79" s="383"/>
      <c r="F79" s="440" t="s">
        <v>445</v>
      </c>
      <c r="G79" s="440"/>
      <c r="H79" s="413">
        <v>1784</v>
      </c>
      <c r="I79" s="213">
        <v>1784</v>
      </c>
      <c r="J79" s="213">
        <v>0</v>
      </c>
      <c r="K79" s="419">
        <v>1710.24</v>
      </c>
      <c r="L79" s="419">
        <v>1710.24</v>
      </c>
      <c r="M79" s="413">
        <v>0</v>
      </c>
      <c r="N79" s="414">
        <f t="shared" si="1"/>
        <v>95.86547085201794</v>
      </c>
    </row>
    <row r="80" spans="2:14" ht="15" customHeight="1">
      <c r="B80" s="432"/>
      <c r="C80" s="432"/>
      <c r="D80" s="402"/>
      <c r="E80" s="402">
        <v>4610</v>
      </c>
      <c r="F80" s="430" t="s">
        <v>294</v>
      </c>
      <c r="G80" s="430"/>
      <c r="H80" s="416">
        <v>1784</v>
      </c>
      <c r="I80" s="181">
        <v>1784</v>
      </c>
      <c r="J80" s="181">
        <v>0</v>
      </c>
      <c r="K80" s="416">
        <v>1710.24</v>
      </c>
      <c r="L80" s="416">
        <v>1710.24</v>
      </c>
      <c r="M80" s="417">
        <v>0</v>
      </c>
      <c r="N80" s="418">
        <f t="shared" si="1"/>
        <v>95.86547085201794</v>
      </c>
    </row>
    <row r="81" spans="2:14" s="214" customFormat="1" ht="15" customHeight="1">
      <c r="B81" s="431"/>
      <c r="C81" s="431"/>
      <c r="D81" s="383">
        <v>75022</v>
      </c>
      <c r="E81" s="383"/>
      <c r="F81" s="440" t="s">
        <v>284</v>
      </c>
      <c r="G81" s="440"/>
      <c r="H81" s="413">
        <v>85321</v>
      </c>
      <c r="I81" s="213">
        <v>85321</v>
      </c>
      <c r="J81" s="213">
        <v>0</v>
      </c>
      <c r="K81" s="413">
        <f>SUM(K82:K85)</f>
        <v>79141.89000000001</v>
      </c>
      <c r="L81" s="413">
        <f>SUM(L82:L85)</f>
        <v>79141.89000000001</v>
      </c>
      <c r="M81" s="413">
        <v>0</v>
      </c>
      <c r="N81" s="414">
        <f t="shared" si="1"/>
        <v>92.75780874579532</v>
      </c>
    </row>
    <row r="82" spans="2:14" ht="15" customHeight="1">
      <c r="B82" s="432"/>
      <c r="C82" s="432"/>
      <c r="D82" s="402"/>
      <c r="E82" s="402">
        <v>3030</v>
      </c>
      <c r="F82" s="430" t="s">
        <v>285</v>
      </c>
      <c r="G82" s="430"/>
      <c r="H82" s="416">
        <v>81675</v>
      </c>
      <c r="I82" s="181">
        <v>81675</v>
      </c>
      <c r="J82" s="181">
        <v>0</v>
      </c>
      <c r="K82" s="416">
        <v>75659.17</v>
      </c>
      <c r="L82" s="416">
        <v>75659.17</v>
      </c>
      <c r="M82" s="417">
        <v>0</v>
      </c>
      <c r="N82" s="418">
        <f t="shared" si="1"/>
        <v>92.63442913988368</v>
      </c>
    </row>
    <row r="83" spans="2:14" ht="15" customHeight="1">
      <c r="B83" s="432"/>
      <c r="C83" s="432"/>
      <c r="D83" s="402"/>
      <c r="E83" s="402">
        <v>4210</v>
      </c>
      <c r="F83" s="430" t="s">
        <v>278</v>
      </c>
      <c r="G83" s="430"/>
      <c r="H83" s="416">
        <v>2000</v>
      </c>
      <c r="I83" s="181">
        <v>2000</v>
      </c>
      <c r="J83" s="181">
        <v>0</v>
      </c>
      <c r="K83" s="416">
        <v>1941.32</v>
      </c>
      <c r="L83" s="416">
        <v>1941.32</v>
      </c>
      <c r="M83" s="417">
        <v>0</v>
      </c>
      <c r="N83" s="418">
        <f t="shared" si="1"/>
        <v>97.066</v>
      </c>
    </row>
    <row r="84" spans="2:14" ht="15" customHeight="1">
      <c r="B84" s="432"/>
      <c r="C84" s="432"/>
      <c r="D84" s="402"/>
      <c r="E84" s="402">
        <v>4300</v>
      </c>
      <c r="F84" s="430" t="s">
        <v>264</v>
      </c>
      <c r="G84" s="430"/>
      <c r="H84" s="416">
        <v>1030</v>
      </c>
      <c r="I84" s="181">
        <v>1030</v>
      </c>
      <c r="J84" s="181">
        <v>0</v>
      </c>
      <c r="K84" s="416">
        <v>925.57</v>
      </c>
      <c r="L84" s="416">
        <v>925.57</v>
      </c>
      <c r="M84" s="417">
        <v>0</v>
      </c>
      <c r="N84" s="418">
        <f t="shared" si="1"/>
        <v>89.86116504854368</v>
      </c>
    </row>
    <row r="85" spans="2:14" ht="15" customHeight="1">
      <c r="B85" s="432"/>
      <c r="C85" s="432"/>
      <c r="D85" s="402"/>
      <c r="E85" s="402">
        <v>4360</v>
      </c>
      <c r="F85" s="430" t="s">
        <v>446</v>
      </c>
      <c r="G85" s="430"/>
      <c r="H85" s="416">
        <v>616</v>
      </c>
      <c r="I85" s="181">
        <v>616</v>
      </c>
      <c r="J85" s="181">
        <v>0</v>
      </c>
      <c r="K85" s="416">
        <v>615.83</v>
      </c>
      <c r="L85" s="416">
        <v>615.83</v>
      </c>
      <c r="M85" s="417">
        <v>0</v>
      </c>
      <c r="N85" s="418">
        <f t="shared" si="1"/>
        <v>99.97240259740259</v>
      </c>
    </row>
    <row r="86" spans="2:14" s="214" customFormat="1" ht="15" customHeight="1">
      <c r="B86" s="431"/>
      <c r="C86" s="431"/>
      <c r="D86" s="383">
        <v>75023</v>
      </c>
      <c r="E86" s="383"/>
      <c r="F86" s="440" t="s">
        <v>136</v>
      </c>
      <c r="G86" s="440"/>
      <c r="H86" s="413">
        <v>1890043.46</v>
      </c>
      <c r="I86" s="213">
        <v>1890043.46</v>
      </c>
      <c r="J86" s="213">
        <v>0</v>
      </c>
      <c r="K86" s="413">
        <f>SUM(K87:K105)</f>
        <v>1818732.46</v>
      </c>
      <c r="L86" s="413">
        <f>SUM(L87:L105)</f>
        <v>1818732.46</v>
      </c>
      <c r="M86" s="413">
        <v>0</v>
      </c>
      <c r="N86" s="414">
        <f t="shared" si="1"/>
        <v>96.2270179755549</v>
      </c>
    </row>
    <row r="87" spans="2:14" ht="15" customHeight="1">
      <c r="B87" s="432"/>
      <c r="C87" s="432"/>
      <c r="D87" s="402"/>
      <c r="E87" s="402">
        <v>3020</v>
      </c>
      <c r="F87" s="430" t="s">
        <v>286</v>
      </c>
      <c r="G87" s="430"/>
      <c r="H87" s="416">
        <v>5100</v>
      </c>
      <c r="I87" s="181">
        <v>5100</v>
      </c>
      <c r="J87" s="181">
        <v>0</v>
      </c>
      <c r="K87" s="416">
        <v>4986.78</v>
      </c>
      <c r="L87" s="416">
        <v>4986.78</v>
      </c>
      <c r="M87" s="417">
        <v>0</v>
      </c>
      <c r="N87" s="418">
        <f t="shared" si="1"/>
        <v>97.78</v>
      </c>
    </row>
    <row r="88" spans="2:14" ht="15" customHeight="1">
      <c r="B88" s="432"/>
      <c r="C88" s="432"/>
      <c r="D88" s="402"/>
      <c r="E88" s="402">
        <v>4010</v>
      </c>
      <c r="F88" s="430" t="s">
        <v>282</v>
      </c>
      <c r="G88" s="430"/>
      <c r="H88" s="416">
        <v>1147579</v>
      </c>
      <c r="I88" s="181">
        <v>1147579</v>
      </c>
      <c r="J88" s="181">
        <v>0</v>
      </c>
      <c r="K88" s="416">
        <v>1101066.44</v>
      </c>
      <c r="L88" s="416">
        <v>1101066.44</v>
      </c>
      <c r="M88" s="417">
        <v>0</v>
      </c>
      <c r="N88" s="418">
        <f t="shared" si="1"/>
        <v>95.9468969020869</v>
      </c>
    </row>
    <row r="89" spans="2:14" ht="15" customHeight="1">
      <c r="B89" s="432"/>
      <c r="C89" s="432"/>
      <c r="D89" s="402"/>
      <c r="E89" s="402">
        <v>4040</v>
      </c>
      <c r="F89" s="430" t="s">
        <v>283</v>
      </c>
      <c r="G89" s="430"/>
      <c r="H89" s="416">
        <v>85585</v>
      </c>
      <c r="I89" s="181">
        <v>85585</v>
      </c>
      <c r="J89" s="181">
        <v>0</v>
      </c>
      <c r="K89" s="416">
        <v>85584.25</v>
      </c>
      <c r="L89" s="416">
        <v>85584.25</v>
      </c>
      <c r="M89" s="417">
        <v>0</v>
      </c>
      <c r="N89" s="418">
        <f t="shared" si="1"/>
        <v>99.99912367821464</v>
      </c>
    </row>
    <row r="90" spans="2:14" ht="15" customHeight="1">
      <c r="B90" s="432"/>
      <c r="C90" s="432"/>
      <c r="D90" s="402"/>
      <c r="E90" s="402">
        <v>4110</v>
      </c>
      <c r="F90" s="430" t="s">
        <v>270</v>
      </c>
      <c r="G90" s="430"/>
      <c r="H90" s="416">
        <v>215200</v>
      </c>
      <c r="I90" s="181">
        <v>215200</v>
      </c>
      <c r="J90" s="181">
        <v>0</v>
      </c>
      <c r="K90" s="416">
        <v>201907.94</v>
      </c>
      <c r="L90" s="416">
        <v>201907.94</v>
      </c>
      <c r="M90" s="417">
        <v>0</v>
      </c>
      <c r="N90" s="418">
        <f t="shared" si="1"/>
        <v>93.82339219330855</v>
      </c>
    </row>
    <row r="91" spans="2:14" ht="15" customHeight="1">
      <c r="B91" s="432"/>
      <c r="C91" s="432"/>
      <c r="D91" s="402"/>
      <c r="E91" s="402">
        <v>4120</v>
      </c>
      <c r="F91" s="430" t="s">
        <v>271</v>
      </c>
      <c r="G91" s="430"/>
      <c r="H91" s="416">
        <v>24000</v>
      </c>
      <c r="I91" s="181">
        <v>24000</v>
      </c>
      <c r="J91" s="181">
        <v>0</v>
      </c>
      <c r="K91" s="416">
        <v>21125.59</v>
      </c>
      <c r="L91" s="416">
        <v>21125.59</v>
      </c>
      <c r="M91" s="417">
        <v>0</v>
      </c>
      <c r="N91" s="418">
        <f t="shared" si="1"/>
        <v>88.02329166666667</v>
      </c>
    </row>
    <row r="92" spans="2:14" ht="19.5" customHeight="1">
      <c r="B92" s="432"/>
      <c r="C92" s="432"/>
      <c r="D92" s="402"/>
      <c r="E92" s="402">
        <v>4140</v>
      </c>
      <c r="F92" s="430" t="s">
        <v>287</v>
      </c>
      <c r="G92" s="430"/>
      <c r="H92" s="416">
        <v>7656</v>
      </c>
      <c r="I92" s="181">
        <v>7656</v>
      </c>
      <c r="J92" s="181">
        <v>0</v>
      </c>
      <c r="K92" s="416">
        <v>6690</v>
      </c>
      <c r="L92" s="416">
        <v>6690</v>
      </c>
      <c r="M92" s="417">
        <v>0</v>
      </c>
      <c r="N92" s="418">
        <f t="shared" si="1"/>
        <v>87.38244514106583</v>
      </c>
    </row>
    <row r="93" spans="2:14" ht="15" customHeight="1">
      <c r="B93" s="432"/>
      <c r="C93" s="432"/>
      <c r="D93" s="402"/>
      <c r="E93" s="402">
        <v>4170</v>
      </c>
      <c r="F93" s="430" t="s">
        <v>272</v>
      </c>
      <c r="G93" s="430"/>
      <c r="H93" s="416">
        <v>11331</v>
      </c>
      <c r="I93" s="181">
        <v>11331</v>
      </c>
      <c r="J93" s="181">
        <v>0</v>
      </c>
      <c r="K93" s="416">
        <v>11329.2</v>
      </c>
      <c r="L93" s="416">
        <v>11329.2</v>
      </c>
      <c r="M93" s="417">
        <v>0</v>
      </c>
      <c r="N93" s="418">
        <f t="shared" si="1"/>
        <v>99.98411437648929</v>
      </c>
    </row>
    <row r="94" spans="2:14" ht="15" customHeight="1">
      <c r="B94" s="432"/>
      <c r="C94" s="432"/>
      <c r="D94" s="402"/>
      <c r="E94" s="402">
        <v>4210</v>
      </c>
      <c r="F94" s="430" t="s">
        <v>278</v>
      </c>
      <c r="G94" s="430"/>
      <c r="H94" s="416">
        <v>51450</v>
      </c>
      <c r="I94" s="181">
        <v>51450</v>
      </c>
      <c r="J94" s="181">
        <v>0</v>
      </c>
      <c r="K94" s="416">
        <v>48921.12</v>
      </c>
      <c r="L94" s="416">
        <v>48921.12</v>
      </c>
      <c r="M94" s="417">
        <v>0</v>
      </c>
      <c r="N94" s="418">
        <f t="shared" si="1"/>
        <v>95.08478134110787</v>
      </c>
    </row>
    <row r="95" spans="2:14" ht="15" customHeight="1">
      <c r="B95" s="432"/>
      <c r="C95" s="432"/>
      <c r="D95" s="402"/>
      <c r="E95" s="402">
        <v>4260</v>
      </c>
      <c r="F95" s="430" t="s">
        <v>263</v>
      </c>
      <c r="G95" s="430"/>
      <c r="H95" s="416">
        <v>14880</v>
      </c>
      <c r="I95" s="181">
        <v>14880</v>
      </c>
      <c r="J95" s="181">
        <v>0</v>
      </c>
      <c r="K95" s="416">
        <v>14691.1</v>
      </c>
      <c r="L95" s="416">
        <v>14691.1</v>
      </c>
      <c r="M95" s="417">
        <v>0</v>
      </c>
      <c r="N95" s="418">
        <f t="shared" si="1"/>
        <v>98.73051075268818</v>
      </c>
    </row>
    <row r="96" spans="2:14" ht="15" customHeight="1">
      <c r="B96" s="432"/>
      <c r="C96" s="432"/>
      <c r="D96" s="402"/>
      <c r="E96" s="402">
        <v>4270</v>
      </c>
      <c r="F96" s="430" t="s">
        <v>279</v>
      </c>
      <c r="G96" s="430"/>
      <c r="H96" s="416">
        <v>1000</v>
      </c>
      <c r="I96" s="181">
        <v>1000</v>
      </c>
      <c r="J96" s="181">
        <v>0</v>
      </c>
      <c r="K96" s="416">
        <v>498.15</v>
      </c>
      <c r="L96" s="416">
        <v>498.15</v>
      </c>
      <c r="M96" s="417">
        <v>0</v>
      </c>
      <c r="N96" s="418">
        <f t="shared" si="1"/>
        <v>49.815</v>
      </c>
    </row>
    <row r="97" spans="2:14" ht="12.75" customHeight="1">
      <c r="B97" s="432"/>
      <c r="C97" s="432"/>
      <c r="D97" s="402"/>
      <c r="E97" s="402">
        <v>4280</v>
      </c>
      <c r="F97" s="430" t="s">
        <v>288</v>
      </c>
      <c r="G97" s="430"/>
      <c r="H97" s="416">
        <v>1640</v>
      </c>
      <c r="I97" s="181">
        <v>1640</v>
      </c>
      <c r="J97" s="181">
        <v>0</v>
      </c>
      <c r="K97" s="416">
        <v>1520</v>
      </c>
      <c r="L97" s="416">
        <v>1520</v>
      </c>
      <c r="M97" s="417">
        <v>0</v>
      </c>
      <c r="N97" s="418">
        <f t="shared" si="1"/>
        <v>92.6829268292683</v>
      </c>
    </row>
    <row r="98" spans="2:14" ht="15" customHeight="1">
      <c r="B98" s="432"/>
      <c r="C98" s="432"/>
      <c r="D98" s="402"/>
      <c r="E98" s="402">
        <v>4300</v>
      </c>
      <c r="F98" s="430" t="s">
        <v>264</v>
      </c>
      <c r="G98" s="430"/>
      <c r="H98" s="416">
        <v>233595.46</v>
      </c>
      <c r="I98" s="181">
        <v>233595.46</v>
      </c>
      <c r="J98" s="181">
        <v>0</v>
      </c>
      <c r="K98" s="416">
        <v>233595.17</v>
      </c>
      <c r="L98" s="416">
        <v>233595.17</v>
      </c>
      <c r="M98" s="417">
        <v>0</v>
      </c>
      <c r="N98" s="418">
        <f t="shared" si="1"/>
        <v>99.99987585375162</v>
      </c>
    </row>
    <row r="99" spans="2:14" ht="15" customHeight="1">
      <c r="B99" s="432"/>
      <c r="C99" s="432"/>
      <c r="D99" s="402"/>
      <c r="E99" s="402">
        <v>4360</v>
      </c>
      <c r="F99" s="430" t="s">
        <v>446</v>
      </c>
      <c r="G99" s="430"/>
      <c r="H99" s="416">
        <v>10598</v>
      </c>
      <c r="I99" s="181">
        <v>10598</v>
      </c>
      <c r="J99" s="181">
        <v>0</v>
      </c>
      <c r="K99" s="416">
        <v>10129.92</v>
      </c>
      <c r="L99" s="416">
        <v>10129.92</v>
      </c>
      <c r="M99" s="417">
        <v>0</v>
      </c>
      <c r="N99" s="418">
        <f t="shared" si="1"/>
        <v>95.58331760709568</v>
      </c>
    </row>
    <row r="100" spans="2:14" ht="15" customHeight="1">
      <c r="B100" s="432"/>
      <c r="C100" s="432"/>
      <c r="D100" s="402"/>
      <c r="E100" s="402">
        <v>4410</v>
      </c>
      <c r="F100" s="430" t="s">
        <v>289</v>
      </c>
      <c r="G100" s="430"/>
      <c r="H100" s="416">
        <v>26614</v>
      </c>
      <c r="I100" s="181">
        <v>26614</v>
      </c>
      <c r="J100" s="181">
        <v>0</v>
      </c>
      <c r="K100" s="416">
        <v>26613.05</v>
      </c>
      <c r="L100" s="416">
        <v>26613.05</v>
      </c>
      <c r="M100" s="417">
        <v>0</v>
      </c>
      <c r="N100" s="418">
        <f t="shared" si="1"/>
        <v>99.99643045013902</v>
      </c>
    </row>
    <row r="101" spans="2:14" ht="15" customHeight="1">
      <c r="B101" s="432"/>
      <c r="C101" s="432"/>
      <c r="D101" s="402"/>
      <c r="E101" s="402">
        <v>4420</v>
      </c>
      <c r="F101" s="430" t="s">
        <v>290</v>
      </c>
      <c r="G101" s="430"/>
      <c r="H101" s="416">
        <v>2438</v>
      </c>
      <c r="I101" s="181">
        <v>2438</v>
      </c>
      <c r="J101" s="181">
        <v>0</v>
      </c>
      <c r="K101" s="416">
        <v>2437.55</v>
      </c>
      <c r="L101" s="416">
        <v>2437.55</v>
      </c>
      <c r="M101" s="417">
        <v>0</v>
      </c>
      <c r="N101" s="418">
        <f t="shared" si="1"/>
        <v>99.98154224774406</v>
      </c>
    </row>
    <row r="102" spans="2:14" ht="15" customHeight="1">
      <c r="B102" s="432"/>
      <c r="C102" s="432"/>
      <c r="D102" s="402"/>
      <c r="E102" s="402">
        <v>4430</v>
      </c>
      <c r="F102" s="430" t="s">
        <v>273</v>
      </c>
      <c r="G102" s="430"/>
      <c r="H102" s="416">
        <v>14016</v>
      </c>
      <c r="I102" s="181">
        <v>14016</v>
      </c>
      <c r="J102" s="181">
        <v>0</v>
      </c>
      <c r="K102" s="416">
        <v>10276</v>
      </c>
      <c r="L102" s="416">
        <v>10276</v>
      </c>
      <c r="M102" s="417">
        <v>0</v>
      </c>
      <c r="N102" s="418">
        <f t="shared" si="1"/>
        <v>73.3162100456621</v>
      </c>
    </row>
    <row r="103" spans="2:14" ht="19.5" customHeight="1">
      <c r="B103" s="432"/>
      <c r="C103" s="432"/>
      <c r="D103" s="402"/>
      <c r="E103" s="402">
        <v>4440</v>
      </c>
      <c r="F103" s="430" t="s">
        <v>291</v>
      </c>
      <c r="G103" s="430"/>
      <c r="H103" s="416">
        <v>25070</v>
      </c>
      <c r="I103" s="181">
        <v>25070</v>
      </c>
      <c r="J103" s="181">
        <v>0</v>
      </c>
      <c r="K103" s="416">
        <v>25070</v>
      </c>
      <c r="L103" s="416">
        <v>25070</v>
      </c>
      <c r="M103" s="417">
        <v>0</v>
      </c>
      <c r="N103" s="418">
        <f t="shared" si="1"/>
        <v>100</v>
      </c>
    </row>
    <row r="104" spans="2:14" ht="19.5" customHeight="1">
      <c r="B104" s="432"/>
      <c r="C104" s="432"/>
      <c r="D104" s="402"/>
      <c r="E104" s="402">
        <v>4520</v>
      </c>
      <c r="F104" s="430" t="s">
        <v>277</v>
      </c>
      <c r="G104" s="430"/>
      <c r="H104" s="416">
        <v>528</v>
      </c>
      <c r="I104" s="181">
        <v>528</v>
      </c>
      <c r="J104" s="181">
        <v>0</v>
      </c>
      <c r="K104" s="416">
        <v>528</v>
      </c>
      <c r="L104" s="416">
        <v>528</v>
      </c>
      <c r="M104" s="417">
        <v>0</v>
      </c>
      <c r="N104" s="418">
        <f t="shared" si="1"/>
        <v>100</v>
      </c>
    </row>
    <row r="105" spans="2:14" ht="19.5" customHeight="1">
      <c r="B105" s="432"/>
      <c r="C105" s="432"/>
      <c r="D105" s="402"/>
      <c r="E105" s="402">
        <v>4700</v>
      </c>
      <c r="F105" s="430" t="s">
        <v>292</v>
      </c>
      <c r="G105" s="430"/>
      <c r="H105" s="416">
        <v>11763</v>
      </c>
      <c r="I105" s="181">
        <v>11763</v>
      </c>
      <c r="J105" s="181">
        <v>0</v>
      </c>
      <c r="K105" s="416">
        <v>11762.2</v>
      </c>
      <c r="L105" s="416">
        <v>11762.2</v>
      </c>
      <c r="M105" s="417">
        <v>0</v>
      </c>
      <c r="N105" s="418">
        <f t="shared" si="1"/>
        <v>99.99319901385701</v>
      </c>
    </row>
    <row r="106" spans="2:14" s="214" customFormat="1" ht="15" customHeight="1">
      <c r="B106" s="431"/>
      <c r="C106" s="431"/>
      <c r="D106" s="383">
        <v>75075</v>
      </c>
      <c r="E106" s="383"/>
      <c r="F106" s="440" t="s">
        <v>293</v>
      </c>
      <c r="G106" s="440"/>
      <c r="H106" s="413">
        <v>4510</v>
      </c>
      <c r="I106" s="213">
        <v>4510</v>
      </c>
      <c r="J106" s="213">
        <v>0</v>
      </c>
      <c r="K106" s="413">
        <f>SUM(K107:K109)</f>
        <v>4510</v>
      </c>
      <c r="L106" s="413">
        <f>SUM(L107:L109)</f>
        <v>4510</v>
      </c>
      <c r="M106" s="413">
        <v>0</v>
      </c>
      <c r="N106" s="414">
        <f t="shared" si="1"/>
        <v>100</v>
      </c>
    </row>
    <row r="107" spans="2:14" ht="15" customHeight="1">
      <c r="B107" s="432"/>
      <c r="C107" s="432"/>
      <c r="D107" s="402"/>
      <c r="E107" s="402">
        <v>4170</v>
      </c>
      <c r="F107" s="430" t="s">
        <v>272</v>
      </c>
      <c r="G107" s="430"/>
      <c r="H107" s="416">
        <v>600</v>
      </c>
      <c r="I107" s="181">
        <v>600</v>
      </c>
      <c r="J107" s="181">
        <v>0</v>
      </c>
      <c r="K107" s="416">
        <v>600</v>
      </c>
      <c r="L107" s="416">
        <v>600</v>
      </c>
      <c r="M107" s="417">
        <v>0</v>
      </c>
      <c r="N107" s="418">
        <f t="shared" si="1"/>
        <v>100</v>
      </c>
    </row>
    <row r="108" spans="2:14" ht="15" customHeight="1">
      <c r="B108" s="432"/>
      <c r="C108" s="432"/>
      <c r="D108" s="402"/>
      <c r="E108" s="402">
        <v>4210</v>
      </c>
      <c r="F108" s="430" t="s">
        <v>278</v>
      </c>
      <c r="G108" s="430"/>
      <c r="H108" s="416">
        <v>1450</v>
      </c>
      <c r="I108" s="181">
        <v>1450</v>
      </c>
      <c r="J108" s="181">
        <v>0</v>
      </c>
      <c r="K108" s="416">
        <v>1450</v>
      </c>
      <c r="L108" s="416">
        <v>1450</v>
      </c>
      <c r="M108" s="417">
        <v>0</v>
      </c>
      <c r="N108" s="418">
        <f t="shared" si="1"/>
        <v>100</v>
      </c>
    </row>
    <row r="109" spans="2:14" ht="15" customHeight="1">
      <c r="B109" s="432"/>
      <c r="C109" s="432"/>
      <c r="D109" s="402"/>
      <c r="E109" s="402">
        <v>4300</v>
      </c>
      <c r="F109" s="430" t="s">
        <v>264</v>
      </c>
      <c r="G109" s="430"/>
      <c r="H109" s="416">
        <v>2460</v>
      </c>
      <c r="I109" s="181">
        <v>2460</v>
      </c>
      <c r="J109" s="181">
        <v>0</v>
      </c>
      <c r="K109" s="416">
        <v>2460</v>
      </c>
      <c r="L109" s="416">
        <v>2460</v>
      </c>
      <c r="M109" s="417">
        <v>0</v>
      </c>
      <c r="N109" s="418">
        <f t="shared" si="1"/>
        <v>100</v>
      </c>
    </row>
    <row r="110" spans="2:14" s="214" customFormat="1" ht="15" customHeight="1">
      <c r="B110" s="431"/>
      <c r="C110" s="431"/>
      <c r="D110" s="383">
        <v>75095</v>
      </c>
      <c r="E110" s="383"/>
      <c r="F110" s="440" t="s">
        <v>96</v>
      </c>
      <c r="G110" s="440"/>
      <c r="H110" s="413">
        <v>99593</v>
      </c>
      <c r="I110" s="213">
        <v>99593</v>
      </c>
      <c r="J110" s="213">
        <v>0</v>
      </c>
      <c r="K110" s="413">
        <f>SUM(K111:K114)</f>
        <v>95152.1</v>
      </c>
      <c r="L110" s="413">
        <f>SUM(L111:L114)</f>
        <v>95152.1</v>
      </c>
      <c r="M110" s="413">
        <v>0</v>
      </c>
      <c r="N110" s="414">
        <f t="shared" si="1"/>
        <v>95.54095167331039</v>
      </c>
    </row>
    <row r="111" spans="2:14" ht="15" customHeight="1">
      <c r="B111" s="432"/>
      <c r="C111" s="432"/>
      <c r="D111" s="402"/>
      <c r="E111" s="402">
        <v>3030</v>
      </c>
      <c r="F111" s="430" t="s">
        <v>285</v>
      </c>
      <c r="G111" s="430"/>
      <c r="H111" s="416">
        <v>59400</v>
      </c>
      <c r="I111" s="181">
        <v>59400</v>
      </c>
      <c r="J111" s="181">
        <v>0</v>
      </c>
      <c r="K111" s="416">
        <v>54960</v>
      </c>
      <c r="L111" s="416">
        <v>54960</v>
      </c>
      <c r="M111" s="417">
        <v>0</v>
      </c>
      <c r="N111" s="418">
        <f aca="true" t="shared" si="2" ref="N111:N174">K111/H111*100</f>
        <v>92.52525252525253</v>
      </c>
    </row>
    <row r="112" spans="2:14" ht="15" customHeight="1">
      <c r="B112" s="432"/>
      <c r="C112" s="432"/>
      <c r="D112" s="402"/>
      <c r="E112" s="402">
        <v>4210</v>
      </c>
      <c r="F112" s="430" t="s">
        <v>278</v>
      </c>
      <c r="G112" s="430"/>
      <c r="H112" s="416">
        <v>9586</v>
      </c>
      <c r="I112" s="181">
        <v>9586</v>
      </c>
      <c r="J112" s="181">
        <v>0</v>
      </c>
      <c r="K112" s="416">
        <v>9585.49</v>
      </c>
      <c r="L112" s="416">
        <v>9585.49</v>
      </c>
      <c r="M112" s="417">
        <v>0</v>
      </c>
      <c r="N112" s="418">
        <f t="shared" si="2"/>
        <v>99.99467974128939</v>
      </c>
    </row>
    <row r="113" spans="2:14" ht="15" customHeight="1">
      <c r="B113" s="432"/>
      <c r="C113" s="432"/>
      <c r="D113" s="402"/>
      <c r="E113" s="402">
        <v>4300</v>
      </c>
      <c r="F113" s="430" t="s">
        <v>264</v>
      </c>
      <c r="G113" s="430"/>
      <c r="H113" s="416">
        <v>7808</v>
      </c>
      <c r="I113" s="181">
        <v>7808</v>
      </c>
      <c r="J113" s="181">
        <v>0</v>
      </c>
      <c r="K113" s="416">
        <v>7807.68</v>
      </c>
      <c r="L113" s="416">
        <v>7807.68</v>
      </c>
      <c r="M113" s="417">
        <v>0</v>
      </c>
      <c r="N113" s="418">
        <f t="shared" si="2"/>
        <v>99.99590163934427</v>
      </c>
    </row>
    <row r="114" spans="2:14" ht="15" customHeight="1">
      <c r="B114" s="432"/>
      <c r="C114" s="432"/>
      <c r="D114" s="402"/>
      <c r="E114" s="402">
        <v>4430</v>
      </c>
      <c r="F114" s="430" t="s">
        <v>273</v>
      </c>
      <c r="G114" s="430"/>
      <c r="H114" s="416">
        <v>22799</v>
      </c>
      <c r="I114" s="181">
        <v>22799</v>
      </c>
      <c r="J114" s="181">
        <v>0</v>
      </c>
      <c r="K114" s="416">
        <v>22798.93</v>
      </c>
      <c r="L114" s="416">
        <v>22798.93</v>
      </c>
      <c r="M114" s="417">
        <v>0</v>
      </c>
      <c r="N114" s="418">
        <f t="shared" si="2"/>
        <v>99.99969296898988</v>
      </c>
    </row>
    <row r="115" spans="2:16" s="214" customFormat="1" ht="19.5" customHeight="1">
      <c r="B115" s="431">
        <v>751</v>
      </c>
      <c r="C115" s="431"/>
      <c r="D115" s="383"/>
      <c r="E115" s="383"/>
      <c r="F115" s="440" t="s">
        <v>138</v>
      </c>
      <c r="G115" s="440"/>
      <c r="H115" s="413">
        <v>4948</v>
      </c>
      <c r="I115" s="213">
        <v>4948</v>
      </c>
      <c r="J115" s="213">
        <v>0</v>
      </c>
      <c r="K115" s="413">
        <f>K116</f>
        <v>4948</v>
      </c>
      <c r="L115" s="413">
        <f>L116</f>
        <v>4948</v>
      </c>
      <c r="M115" s="413">
        <f>M116</f>
        <v>0</v>
      </c>
      <c r="N115" s="414">
        <f t="shared" si="2"/>
        <v>100</v>
      </c>
      <c r="O115" s="415"/>
      <c r="P115" s="415"/>
    </row>
    <row r="116" spans="2:14" s="214" customFormat="1" ht="19.5" customHeight="1">
      <c r="B116" s="431"/>
      <c r="C116" s="431"/>
      <c r="D116" s="383">
        <v>75101</v>
      </c>
      <c r="E116" s="383"/>
      <c r="F116" s="440" t="s">
        <v>140</v>
      </c>
      <c r="G116" s="440"/>
      <c r="H116" s="413">
        <v>4948</v>
      </c>
      <c r="I116" s="213">
        <v>4948</v>
      </c>
      <c r="J116" s="213">
        <v>0</v>
      </c>
      <c r="K116" s="413">
        <f>SUM(K117:K120)</f>
        <v>4948</v>
      </c>
      <c r="L116" s="413">
        <f>SUM(L117:L120)</f>
        <v>4948</v>
      </c>
      <c r="M116" s="413">
        <v>0</v>
      </c>
      <c r="N116" s="414">
        <f t="shared" si="2"/>
        <v>100</v>
      </c>
    </row>
    <row r="117" spans="2:14" ht="15" customHeight="1">
      <c r="B117" s="432"/>
      <c r="C117" s="432"/>
      <c r="D117" s="402"/>
      <c r="E117" s="402">
        <v>4010</v>
      </c>
      <c r="F117" s="430" t="s">
        <v>282</v>
      </c>
      <c r="G117" s="430"/>
      <c r="H117" s="416">
        <v>952.86</v>
      </c>
      <c r="I117" s="181">
        <v>952.86</v>
      </c>
      <c r="J117" s="181">
        <v>0</v>
      </c>
      <c r="K117" s="416">
        <v>952.86</v>
      </c>
      <c r="L117" s="416">
        <v>952.86</v>
      </c>
      <c r="M117" s="417">
        <v>0</v>
      </c>
      <c r="N117" s="418">
        <f t="shared" si="2"/>
        <v>100</v>
      </c>
    </row>
    <row r="118" spans="2:14" ht="15" customHeight="1">
      <c r="B118" s="432"/>
      <c r="C118" s="432"/>
      <c r="D118" s="402"/>
      <c r="E118" s="402">
        <v>4110</v>
      </c>
      <c r="F118" s="430" t="s">
        <v>270</v>
      </c>
      <c r="G118" s="430"/>
      <c r="H118" s="416">
        <v>163.8</v>
      </c>
      <c r="I118" s="181">
        <v>163.8</v>
      </c>
      <c r="J118" s="181">
        <v>0</v>
      </c>
      <c r="K118" s="416">
        <v>163.8</v>
      </c>
      <c r="L118" s="416">
        <v>163.8</v>
      </c>
      <c r="M118" s="417">
        <v>0</v>
      </c>
      <c r="N118" s="418">
        <f t="shared" si="2"/>
        <v>100</v>
      </c>
    </row>
    <row r="119" spans="2:14" ht="15" customHeight="1">
      <c r="B119" s="432"/>
      <c r="C119" s="432"/>
      <c r="D119" s="402"/>
      <c r="E119" s="402">
        <v>4120</v>
      </c>
      <c r="F119" s="430" t="s">
        <v>271</v>
      </c>
      <c r="G119" s="430"/>
      <c r="H119" s="416">
        <v>23.34</v>
      </c>
      <c r="I119" s="181">
        <v>23.34</v>
      </c>
      <c r="J119" s="181">
        <v>0</v>
      </c>
      <c r="K119" s="416">
        <v>23.34</v>
      </c>
      <c r="L119" s="416">
        <v>23.34</v>
      </c>
      <c r="M119" s="417">
        <v>0</v>
      </c>
      <c r="N119" s="418">
        <f t="shared" si="2"/>
        <v>100</v>
      </c>
    </row>
    <row r="120" spans="2:14" ht="15" customHeight="1">
      <c r="B120" s="432"/>
      <c r="C120" s="432"/>
      <c r="D120" s="402"/>
      <c r="E120" s="402">
        <v>4210</v>
      </c>
      <c r="F120" s="430" t="s">
        <v>278</v>
      </c>
      <c r="G120" s="430"/>
      <c r="H120" s="416">
        <v>3808</v>
      </c>
      <c r="I120" s="181">
        <v>3808</v>
      </c>
      <c r="J120" s="181">
        <v>0</v>
      </c>
      <c r="K120" s="416">
        <v>3808</v>
      </c>
      <c r="L120" s="416">
        <v>3808</v>
      </c>
      <c r="M120" s="417">
        <v>0</v>
      </c>
      <c r="N120" s="418">
        <f t="shared" si="2"/>
        <v>100</v>
      </c>
    </row>
    <row r="121" spans="2:16" s="214" customFormat="1" ht="19.5" customHeight="1">
      <c r="B121" s="431">
        <v>754</v>
      </c>
      <c r="C121" s="431"/>
      <c r="D121" s="383"/>
      <c r="E121" s="383"/>
      <c r="F121" s="440" t="s">
        <v>295</v>
      </c>
      <c r="G121" s="440"/>
      <c r="H121" s="413">
        <v>126819</v>
      </c>
      <c r="I121" s="213">
        <v>121319</v>
      </c>
      <c r="J121" s="213">
        <v>5500</v>
      </c>
      <c r="K121" s="413">
        <f>K122+K125+K137</f>
        <v>122696.79000000001</v>
      </c>
      <c r="L121" s="413">
        <f>L122+L125+L137</f>
        <v>117196.79000000001</v>
      </c>
      <c r="M121" s="413">
        <f>M122+M125+M137</f>
        <v>5500</v>
      </c>
      <c r="N121" s="414">
        <f t="shared" si="2"/>
        <v>96.74953279871313</v>
      </c>
      <c r="O121" s="415"/>
      <c r="P121" s="415"/>
    </row>
    <row r="122" spans="2:14" s="214" customFormat="1" ht="15" customHeight="1">
      <c r="B122" s="431"/>
      <c r="C122" s="431"/>
      <c r="D122" s="383">
        <v>75404</v>
      </c>
      <c r="E122" s="383"/>
      <c r="F122" s="440" t="s">
        <v>76</v>
      </c>
      <c r="G122" s="440"/>
      <c r="H122" s="413">
        <v>4100</v>
      </c>
      <c r="I122" s="213">
        <v>600</v>
      </c>
      <c r="J122" s="213">
        <v>3500</v>
      </c>
      <c r="K122" s="413">
        <v>4100</v>
      </c>
      <c r="L122" s="213">
        <v>600</v>
      </c>
      <c r="M122" s="413">
        <v>3500</v>
      </c>
      <c r="N122" s="414">
        <f t="shared" si="2"/>
        <v>100</v>
      </c>
    </row>
    <row r="123" spans="2:14" ht="20.25" customHeight="1">
      <c r="B123" s="432"/>
      <c r="C123" s="432"/>
      <c r="D123" s="402"/>
      <c r="E123" s="402">
        <v>2300</v>
      </c>
      <c r="F123" s="430" t="s">
        <v>447</v>
      </c>
      <c r="G123" s="430"/>
      <c r="H123" s="416">
        <v>600</v>
      </c>
      <c r="I123" s="181">
        <v>600</v>
      </c>
      <c r="J123" s="181">
        <v>0</v>
      </c>
      <c r="K123" s="416">
        <v>600</v>
      </c>
      <c r="L123" s="181">
        <v>600</v>
      </c>
      <c r="M123" s="417">
        <v>0</v>
      </c>
      <c r="N123" s="418">
        <f t="shared" si="2"/>
        <v>100</v>
      </c>
    </row>
    <row r="124" spans="2:14" ht="20.25" customHeight="1">
      <c r="B124" s="432"/>
      <c r="C124" s="432"/>
      <c r="D124" s="402"/>
      <c r="E124" s="402">
        <v>6170</v>
      </c>
      <c r="F124" s="430" t="s">
        <v>77</v>
      </c>
      <c r="G124" s="430"/>
      <c r="H124" s="416">
        <v>3500</v>
      </c>
      <c r="I124" s="181">
        <v>0</v>
      </c>
      <c r="J124" s="181">
        <v>3500</v>
      </c>
      <c r="K124" s="416">
        <v>3500</v>
      </c>
      <c r="L124" s="417">
        <v>0</v>
      </c>
      <c r="M124" s="416">
        <v>3500</v>
      </c>
      <c r="N124" s="418">
        <f t="shared" si="2"/>
        <v>100</v>
      </c>
    </row>
    <row r="125" spans="2:14" s="214" customFormat="1" ht="15" customHeight="1">
      <c r="B125" s="431"/>
      <c r="C125" s="431"/>
      <c r="D125" s="383">
        <v>75412</v>
      </c>
      <c r="E125" s="383"/>
      <c r="F125" s="440" t="s">
        <v>296</v>
      </c>
      <c r="G125" s="440"/>
      <c r="H125" s="413">
        <v>121919</v>
      </c>
      <c r="I125" s="213">
        <v>119919</v>
      </c>
      <c r="J125" s="213">
        <v>2000</v>
      </c>
      <c r="K125" s="413">
        <f>SUM(K126:K136)</f>
        <v>117796.79000000001</v>
      </c>
      <c r="L125" s="213">
        <f>SUM(L126:L135)</f>
        <v>115796.79000000001</v>
      </c>
      <c r="M125" s="419">
        <v>2000</v>
      </c>
      <c r="N125" s="414">
        <f t="shared" si="2"/>
        <v>96.61889451193005</v>
      </c>
    </row>
    <row r="126" spans="2:14" ht="15" customHeight="1">
      <c r="B126" s="432"/>
      <c r="C126" s="432"/>
      <c r="D126" s="402"/>
      <c r="E126" s="402">
        <v>3030</v>
      </c>
      <c r="F126" s="430" t="s">
        <v>285</v>
      </c>
      <c r="G126" s="430"/>
      <c r="H126" s="416">
        <v>25000</v>
      </c>
      <c r="I126" s="181">
        <v>25000</v>
      </c>
      <c r="J126" s="181">
        <v>0</v>
      </c>
      <c r="K126" s="416">
        <v>23629.04</v>
      </c>
      <c r="L126" s="416">
        <v>23629.04</v>
      </c>
      <c r="M126" s="417">
        <v>0</v>
      </c>
      <c r="N126" s="418">
        <f t="shared" si="2"/>
        <v>94.51616</v>
      </c>
    </row>
    <row r="127" spans="2:14" ht="15" customHeight="1">
      <c r="B127" s="432"/>
      <c r="C127" s="432"/>
      <c r="D127" s="402"/>
      <c r="E127" s="402">
        <v>4110</v>
      </c>
      <c r="F127" s="430" t="s">
        <v>270</v>
      </c>
      <c r="G127" s="430"/>
      <c r="H127" s="416">
        <v>1700</v>
      </c>
      <c r="I127" s="181">
        <v>1700</v>
      </c>
      <c r="J127" s="181">
        <v>0</v>
      </c>
      <c r="K127" s="416">
        <v>1698.44</v>
      </c>
      <c r="L127" s="416">
        <v>1698.44</v>
      </c>
      <c r="M127" s="417">
        <v>0</v>
      </c>
      <c r="N127" s="418">
        <f t="shared" si="2"/>
        <v>99.90823529411766</v>
      </c>
    </row>
    <row r="128" spans="2:14" ht="15" customHeight="1">
      <c r="B128" s="432"/>
      <c r="C128" s="432"/>
      <c r="D128" s="402"/>
      <c r="E128" s="402">
        <v>4170</v>
      </c>
      <c r="F128" s="430" t="s">
        <v>272</v>
      </c>
      <c r="G128" s="430"/>
      <c r="H128" s="416">
        <v>29525</v>
      </c>
      <c r="I128" s="181">
        <v>29525</v>
      </c>
      <c r="J128" s="181">
        <v>0</v>
      </c>
      <c r="K128" s="416">
        <v>29525</v>
      </c>
      <c r="L128" s="416">
        <v>29525</v>
      </c>
      <c r="M128" s="417">
        <v>0</v>
      </c>
      <c r="N128" s="418">
        <f t="shared" si="2"/>
        <v>100</v>
      </c>
    </row>
    <row r="129" spans="2:14" ht="15" customHeight="1">
      <c r="B129" s="432"/>
      <c r="C129" s="432"/>
      <c r="D129" s="402"/>
      <c r="E129" s="402">
        <v>4210</v>
      </c>
      <c r="F129" s="430" t="s">
        <v>278</v>
      </c>
      <c r="G129" s="430"/>
      <c r="H129" s="416">
        <v>28634</v>
      </c>
      <c r="I129" s="181">
        <v>28634</v>
      </c>
      <c r="J129" s="181">
        <v>0</v>
      </c>
      <c r="K129" s="416">
        <v>25942.88</v>
      </c>
      <c r="L129" s="416">
        <v>25942.88</v>
      </c>
      <c r="M129" s="417">
        <v>0</v>
      </c>
      <c r="N129" s="418">
        <f t="shared" si="2"/>
        <v>90.60166235943285</v>
      </c>
    </row>
    <row r="130" spans="2:14" ht="15" customHeight="1">
      <c r="B130" s="432"/>
      <c r="C130" s="432"/>
      <c r="D130" s="402"/>
      <c r="E130" s="402">
        <v>4260</v>
      </c>
      <c r="F130" s="430" t="s">
        <v>263</v>
      </c>
      <c r="G130" s="430"/>
      <c r="H130" s="416">
        <v>3380</v>
      </c>
      <c r="I130" s="181">
        <v>3380</v>
      </c>
      <c r="J130" s="181">
        <v>0</v>
      </c>
      <c r="K130" s="416">
        <v>3376.83</v>
      </c>
      <c r="L130" s="416">
        <v>3376.83</v>
      </c>
      <c r="M130" s="417">
        <v>0</v>
      </c>
      <c r="N130" s="418">
        <f t="shared" si="2"/>
        <v>99.90621301775148</v>
      </c>
    </row>
    <row r="131" spans="2:14" ht="15" customHeight="1">
      <c r="B131" s="432"/>
      <c r="C131" s="432"/>
      <c r="D131" s="402"/>
      <c r="E131" s="402">
        <v>4270</v>
      </c>
      <c r="F131" s="430" t="s">
        <v>279</v>
      </c>
      <c r="G131" s="430"/>
      <c r="H131" s="416">
        <v>683</v>
      </c>
      <c r="I131" s="181">
        <v>683</v>
      </c>
      <c r="J131" s="181">
        <v>0</v>
      </c>
      <c r="K131" s="416">
        <v>681.3</v>
      </c>
      <c r="L131" s="416">
        <v>681.3</v>
      </c>
      <c r="M131" s="417">
        <v>0</v>
      </c>
      <c r="N131" s="418">
        <f t="shared" si="2"/>
        <v>99.75109809663249</v>
      </c>
    </row>
    <row r="132" spans="2:14" ht="15" customHeight="1">
      <c r="B132" s="432"/>
      <c r="C132" s="432"/>
      <c r="D132" s="402"/>
      <c r="E132" s="402">
        <v>4280</v>
      </c>
      <c r="F132" s="430" t="s">
        <v>288</v>
      </c>
      <c r="G132" s="430"/>
      <c r="H132" s="416">
        <v>5850</v>
      </c>
      <c r="I132" s="181">
        <v>5850</v>
      </c>
      <c r="J132" s="181">
        <v>0</v>
      </c>
      <c r="K132" s="416">
        <v>5850</v>
      </c>
      <c r="L132" s="416">
        <v>5850</v>
      </c>
      <c r="M132" s="417">
        <v>0</v>
      </c>
      <c r="N132" s="418">
        <f t="shared" si="2"/>
        <v>100</v>
      </c>
    </row>
    <row r="133" spans="2:14" ht="15" customHeight="1">
      <c r="B133" s="432"/>
      <c r="C133" s="432"/>
      <c r="D133" s="402"/>
      <c r="E133" s="402">
        <v>4300</v>
      </c>
      <c r="F133" s="430" t="s">
        <v>264</v>
      </c>
      <c r="G133" s="430"/>
      <c r="H133" s="416">
        <v>6983</v>
      </c>
      <c r="I133" s="181">
        <v>6983</v>
      </c>
      <c r="J133" s="181">
        <v>0</v>
      </c>
      <c r="K133" s="416">
        <v>6982.08</v>
      </c>
      <c r="L133" s="416">
        <v>6982.08</v>
      </c>
      <c r="M133" s="417">
        <v>0</v>
      </c>
      <c r="N133" s="418">
        <f t="shared" si="2"/>
        <v>99.98682514678505</v>
      </c>
    </row>
    <row r="134" spans="2:14" ht="15" customHeight="1">
      <c r="B134" s="432"/>
      <c r="C134" s="432"/>
      <c r="D134" s="402"/>
      <c r="E134" s="402">
        <v>4360</v>
      </c>
      <c r="F134" s="430" t="s">
        <v>446</v>
      </c>
      <c r="G134" s="430"/>
      <c r="H134" s="416">
        <v>500</v>
      </c>
      <c r="I134" s="181">
        <v>500</v>
      </c>
      <c r="J134" s="181">
        <v>0</v>
      </c>
      <c r="K134" s="416">
        <v>447.42</v>
      </c>
      <c r="L134" s="416">
        <v>447.42</v>
      </c>
      <c r="M134" s="417">
        <v>0</v>
      </c>
      <c r="N134" s="418">
        <f t="shared" si="2"/>
        <v>89.48400000000001</v>
      </c>
    </row>
    <row r="135" spans="2:14" ht="15" customHeight="1">
      <c r="B135" s="432"/>
      <c r="C135" s="432"/>
      <c r="D135" s="402"/>
      <c r="E135" s="402">
        <v>4430</v>
      </c>
      <c r="F135" s="430" t="s">
        <v>273</v>
      </c>
      <c r="G135" s="430"/>
      <c r="H135" s="416">
        <v>17664</v>
      </c>
      <c r="I135" s="181">
        <v>17664</v>
      </c>
      <c r="J135" s="181">
        <v>0</v>
      </c>
      <c r="K135" s="416">
        <v>17663.8</v>
      </c>
      <c r="L135" s="416">
        <v>17663.8</v>
      </c>
      <c r="M135" s="417">
        <v>0</v>
      </c>
      <c r="N135" s="418">
        <f t="shared" si="2"/>
        <v>99.99886775362319</v>
      </c>
    </row>
    <row r="136" spans="2:14" ht="33" customHeight="1">
      <c r="B136" s="432"/>
      <c r="C136" s="432"/>
      <c r="D136" s="402"/>
      <c r="E136" s="402">
        <v>6230</v>
      </c>
      <c r="F136" s="430" t="s">
        <v>266</v>
      </c>
      <c r="G136" s="430"/>
      <c r="H136" s="416">
        <v>2000</v>
      </c>
      <c r="I136" s="181">
        <v>0</v>
      </c>
      <c r="J136" s="181">
        <v>2000</v>
      </c>
      <c r="K136" s="416">
        <v>2000</v>
      </c>
      <c r="L136" s="181">
        <v>0</v>
      </c>
      <c r="M136" s="416">
        <v>2000</v>
      </c>
      <c r="N136" s="418">
        <f t="shared" si="2"/>
        <v>100</v>
      </c>
    </row>
    <row r="137" spans="2:14" s="214" customFormat="1" ht="15" customHeight="1">
      <c r="B137" s="431"/>
      <c r="C137" s="431"/>
      <c r="D137" s="383">
        <v>75414</v>
      </c>
      <c r="E137" s="383"/>
      <c r="F137" s="440" t="s">
        <v>297</v>
      </c>
      <c r="G137" s="440"/>
      <c r="H137" s="413">
        <v>800</v>
      </c>
      <c r="I137" s="213">
        <v>800</v>
      </c>
      <c r="J137" s="213">
        <v>0</v>
      </c>
      <c r="K137" s="419">
        <v>800</v>
      </c>
      <c r="L137" s="419">
        <v>800</v>
      </c>
      <c r="M137" s="413">
        <v>0</v>
      </c>
      <c r="N137" s="414">
        <f t="shared" si="2"/>
        <v>100</v>
      </c>
    </row>
    <row r="138" spans="2:14" ht="15" customHeight="1">
      <c r="B138" s="432"/>
      <c r="C138" s="432"/>
      <c r="D138" s="402"/>
      <c r="E138" s="402">
        <v>4170</v>
      </c>
      <c r="F138" s="430" t="s">
        <v>272</v>
      </c>
      <c r="G138" s="430"/>
      <c r="H138" s="416">
        <v>800</v>
      </c>
      <c r="I138" s="181">
        <v>800</v>
      </c>
      <c r="J138" s="181">
        <v>0</v>
      </c>
      <c r="K138" s="416">
        <v>800</v>
      </c>
      <c r="L138" s="416">
        <v>800</v>
      </c>
      <c r="M138" s="417">
        <v>0</v>
      </c>
      <c r="N138" s="418">
        <f t="shared" si="2"/>
        <v>100</v>
      </c>
    </row>
    <row r="139" spans="2:16" s="214" customFormat="1" ht="15" customHeight="1">
      <c r="B139" s="431">
        <v>757</v>
      </c>
      <c r="C139" s="431"/>
      <c r="D139" s="383"/>
      <c r="E139" s="383"/>
      <c r="F139" s="440" t="s">
        <v>298</v>
      </c>
      <c r="G139" s="440"/>
      <c r="H139" s="413">
        <v>254000</v>
      </c>
      <c r="I139" s="213">
        <v>254000</v>
      </c>
      <c r="J139" s="213">
        <v>0</v>
      </c>
      <c r="K139" s="413">
        <f>K140</f>
        <v>252059.88</v>
      </c>
      <c r="L139" s="413">
        <f>L140</f>
        <v>252059.88</v>
      </c>
      <c r="M139" s="413">
        <f>M140</f>
        <v>0</v>
      </c>
      <c r="N139" s="414">
        <f t="shared" si="2"/>
        <v>99.23617322834646</v>
      </c>
      <c r="O139" s="415"/>
      <c r="P139" s="415"/>
    </row>
    <row r="140" spans="2:14" s="214" customFormat="1" ht="19.5" customHeight="1">
      <c r="B140" s="431"/>
      <c r="C140" s="431"/>
      <c r="D140" s="383">
        <v>75702</v>
      </c>
      <c r="E140" s="383"/>
      <c r="F140" s="440" t="s">
        <v>299</v>
      </c>
      <c r="G140" s="440"/>
      <c r="H140" s="413">
        <v>254000</v>
      </c>
      <c r="I140" s="213">
        <v>254000</v>
      </c>
      <c r="J140" s="213">
        <v>0</v>
      </c>
      <c r="K140" s="413">
        <v>252059.88</v>
      </c>
      <c r="L140" s="413">
        <v>252059.88</v>
      </c>
      <c r="M140" s="413">
        <v>0</v>
      </c>
      <c r="N140" s="414">
        <f t="shared" si="2"/>
        <v>99.23617322834646</v>
      </c>
    </row>
    <row r="141" spans="2:14" ht="19.5" customHeight="1">
      <c r="B141" s="432"/>
      <c r="C141" s="432"/>
      <c r="D141" s="402"/>
      <c r="E141" s="402">
        <v>8010</v>
      </c>
      <c r="F141" s="430" t="s">
        <v>300</v>
      </c>
      <c r="G141" s="430"/>
      <c r="H141" s="416">
        <v>10000</v>
      </c>
      <c r="I141" s="181">
        <v>10000</v>
      </c>
      <c r="J141" s="181">
        <v>0</v>
      </c>
      <c r="K141" s="416">
        <v>9700</v>
      </c>
      <c r="L141" s="416">
        <v>9700</v>
      </c>
      <c r="M141" s="417">
        <v>0</v>
      </c>
      <c r="N141" s="418">
        <f t="shared" si="2"/>
        <v>97</v>
      </c>
    </row>
    <row r="142" spans="2:14" ht="26.25" customHeight="1">
      <c r="B142" s="432"/>
      <c r="C142" s="432"/>
      <c r="D142" s="402"/>
      <c r="E142" s="402">
        <v>8110</v>
      </c>
      <c r="F142" s="430" t="s">
        <v>301</v>
      </c>
      <c r="G142" s="430"/>
      <c r="H142" s="416">
        <v>244000</v>
      </c>
      <c r="I142" s="181">
        <v>244000</v>
      </c>
      <c r="J142" s="181">
        <v>0</v>
      </c>
      <c r="K142" s="416">
        <v>242359.88</v>
      </c>
      <c r="L142" s="416">
        <v>242359.88</v>
      </c>
      <c r="M142" s="417">
        <v>0</v>
      </c>
      <c r="N142" s="418">
        <f t="shared" si="2"/>
        <v>99.32781967213114</v>
      </c>
    </row>
    <row r="143" spans="2:16" s="214" customFormat="1" ht="15" customHeight="1">
      <c r="B143" s="431">
        <v>758</v>
      </c>
      <c r="C143" s="431"/>
      <c r="D143" s="383"/>
      <c r="E143" s="383"/>
      <c r="F143" s="440" t="s">
        <v>176</v>
      </c>
      <c r="G143" s="440"/>
      <c r="H143" s="413">
        <v>54553.15</v>
      </c>
      <c r="I143" s="213">
        <v>41746</v>
      </c>
      <c r="J143" s="213">
        <v>12807.15</v>
      </c>
      <c r="K143" s="413">
        <f>K144</f>
        <v>0</v>
      </c>
      <c r="L143" s="413">
        <f>L144</f>
        <v>0</v>
      </c>
      <c r="M143" s="413">
        <f>M144</f>
        <v>0</v>
      </c>
      <c r="N143" s="414">
        <f t="shared" si="2"/>
        <v>0</v>
      </c>
      <c r="O143" s="415"/>
      <c r="P143" s="415"/>
    </row>
    <row r="144" spans="2:14" s="214" customFormat="1" ht="15" customHeight="1">
      <c r="B144" s="431"/>
      <c r="C144" s="431"/>
      <c r="D144" s="383">
        <v>75818</v>
      </c>
      <c r="E144" s="383"/>
      <c r="F144" s="440" t="s">
        <v>302</v>
      </c>
      <c r="G144" s="440"/>
      <c r="H144" s="413">
        <v>54553.15</v>
      </c>
      <c r="I144" s="213">
        <v>41746</v>
      </c>
      <c r="J144" s="213">
        <v>12807.15</v>
      </c>
      <c r="K144" s="413">
        <v>0</v>
      </c>
      <c r="L144" s="413">
        <v>0</v>
      </c>
      <c r="M144" s="413">
        <v>0</v>
      </c>
      <c r="N144" s="414">
        <f t="shared" si="2"/>
        <v>0</v>
      </c>
    </row>
    <row r="145" spans="2:14" ht="15.75" customHeight="1">
      <c r="B145" s="432"/>
      <c r="C145" s="432"/>
      <c r="D145" s="402"/>
      <c r="E145" s="402">
        <v>4810</v>
      </c>
      <c r="F145" s="430" t="s">
        <v>303</v>
      </c>
      <c r="G145" s="430"/>
      <c r="H145" s="416">
        <v>41746</v>
      </c>
      <c r="I145" s="181">
        <v>41746</v>
      </c>
      <c r="J145" s="181">
        <v>0</v>
      </c>
      <c r="K145" s="417">
        <v>0</v>
      </c>
      <c r="L145" s="417">
        <v>0</v>
      </c>
      <c r="M145" s="417">
        <v>0</v>
      </c>
      <c r="N145" s="418">
        <f t="shared" si="2"/>
        <v>0</v>
      </c>
    </row>
    <row r="146" spans="2:14" ht="15.75" customHeight="1">
      <c r="B146" s="432"/>
      <c r="C146" s="432"/>
      <c r="D146" s="402"/>
      <c r="E146" s="402">
        <v>6800</v>
      </c>
      <c r="F146" s="430" t="s">
        <v>448</v>
      </c>
      <c r="G146" s="430"/>
      <c r="H146" s="416">
        <v>12807.15</v>
      </c>
      <c r="I146" s="181">
        <v>0</v>
      </c>
      <c r="J146" s="181">
        <v>12807.15</v>
      </c>
      <c r="K146" s="417">
        <v>0</v>
      </c>
      <c r="L146" s="417">
        <v>0</v>
      </c>
      <c r="M146" s="417">
        <v>0</v>
      </c>
      <c r="N146" s="418">
        <f t="shared" si="2"/>
        <v>0</v>
      </c>
    </row>
    <row r="147" spans="2:16" s="214" customFormat="1" ht="15" customHeight="1">
      <c r="B147" s="431">
        <v>801</v>
      </c>
      <c r="C147" s="431"/>
      <c r="D147" s="383"/>
      <c r="E147" s="383"/>
      <c r="F147" s="440" t="s">
        <v>188</v>
      </c>
      <c r="G147" s="440"/>
      <c r="H147" s="413">
        <v>7626677.76</v>
      </c>
      <c r="I147" s="213">
        <v>7506234.76</v>
      </c>
      <c r="J147" s="213">
        <v>120443</v>
      </c>
      <c r="K147" s="413">
        <f>K148+K170+K178+K200+K222+K237+K255+K260+K264+K270</f>
        <v>7407130.4799999995</v>
      </c>
      <c r="L147" s="413">
        <f>L148+L170+L178+L200+L222+L237+L255+L260+L264+L270</f>
        <v>7287142.4799999995</v>
      </c>
      <c r="M147" s="413">
        <f>M148+M170+M178+M200+M222+M237+M255+M260+M264+M270</f>
        <v>119988</v>
      </c>
      <c r="N147" s="414">
        <f t="shared" si="2"/>
        <v>97.12132481653452</v>
      </c>
      <c r="O147" s="415"/>
      <c r="P147" s="415"/>
    </row>
    <row r="148" spans="2:14" s="214" customFormat="1" ht="15" customHeight="1">
      <c r="B148" s="431"/>
      <c r="C148" s="431"/>
      <c r="D148" s="383">
        <v>80101</v>
      </c>
      <c r="E148" s="383"/>
      <c r="F148" s="440" t="s">
        <v>190</v>
      </c>
      <c r="G148" s="440"/>
      <c r="H148" s="413">
        <v>3563171.73</v>
      </c>
      <c r="I148" s="213">
        <v>3510528.73</v>
      </c>
      <c r="J148" s="213">
        <v>52643</v>
      </c>
      <c r="K148" s="413">
        <f>SUM(K149:K169)</f>
        <v>3472664.7600000002</v>
      </c>
      <c r="L148" s="213">
        <f>SUM(L149:L166)</f>
        <v>3420021.7600000002</v>
      </c>
      <c r="M148" s="413">
        <f>SUM(M166:M169)</f>
        <v>52643</v>
      </c>
      <c r="N148" s="414">
        <f t="shared" si="2"/>
        <v>97.45993241813244</v>
      </c>
    </row>
    <row r="149" spans="2:14" ht="15" customHeight="1">
      <c r="B149" s="432"/>
      <c r="C149" s="432"/>
      <c r="D149" s="402"/>
      <c r="E149" s="402">
        <v>3020</v>
      </c>
      <c r="F149" s="430" t="s">
        <v>286</v>
      </c>
      <c r="G149" s="430"/>
      <c r="H149" s="416">
        <v>192280</v>
      </c>
      <c r="I149" s="181">
        <v>192280</v>
      </c>
      <c r="J149" s="181">
        <v>0</v>
      </c>
      <c r="K149" s="416">
        <v>190122.45</v>
      </c>
      <c r="L149" s="416">
        <v>190122.45</v>
      </c>
      <c r="M149" s="417">
        <v>0</v>
      </c>
      <c r="N149" s="418">
        <f t="shared" si="2"/>
        <v>98.87791241938841</v>
      </c>
    </row>
    <row r="150" spans="2:14" ht="15" customHeight="1">
      <c r="B150" s="432"/>
      <c r="C150" s="432"/>
      <c r="D150" s="402"/>
      <c r="E150" s="402">
        <v>4010</v>
      </c>
      <c r="F150" s="430" t="s">
        <v>282</v>
      </c>
      <c r="G150" s="430"/>
      <c r="H150" s="416">
        <v>2225497</v>
      </c>
      <c r="I150" s="181">
        <v>2225497</v>
      </c>
      <c r="J150" s="181">
        <v>0</v>
      </c>
      <c r="K150" s="416">
        <v>2205216.08</v>
      </c>
      <c r="L150" s="416">
        <v>2205216.08</v>
      </c>
      <c r="M150" s="417">
        <v>0</v>
      </c>
      <c r="N150" s="418">
        <f t="shared" si="2"/>
        <v>99.08870153498297</v>
      </c>
    </row>
    <row r="151" spans="2:14" ht="15" customHeight="1">
      <c r="B151" s="432"/>
      <c r="C151" s="432"/>
      <c r="D151" s="402"/>
      <c r="E151" s="402">
        <v>4040</v>
      </c>
      <c r="F151" s="430" t="s">
        <v>283</v>
      </c>
      <c r="G151" s="430"/>
      <c r="H151" s="416">
        <v>189617.31</v>
      </c>
      <c r="I151" s="181">
        <v>189617.31</v>
      </c>
      <c r="J151" s="181">
        <v>0</v>
      </c>
      <c r="K151" s="416">
        <v>189612.32</v>
      </c>
      <c r="L151" s="416">
        <v>189612.32</v>
      </c>
      <c r="M151" s="417">
        <v>0</v>
      </c>
      <c r="N151" s="418">
        <f t="shared" si="2"/>
        <v>99.99736838371982</v>
      </c>
    </row>
    <row r="152" spans="2:14" ht="15" customHeight="1">
      <c r="B152" s="432"/>
      <c r="C152" s="432"/>
      <c r="D152" s="402"/>
      <c r="E152" s="402">
        <v>4110</v>
      </c>
      <c r="F152" s="430" t="s">
        <v>270</v>
      </c>
      <c r="G152" s="430"/>
      <c r="H152" s="416">
        <v>430160</v>
      </c>
      <c r="I152" s="181">
        <v>430160</v>
      </c>
      <c r="J152" s="181">
        <v>0</v>
      </c>
      <c r="K152" s="416">
        <v>419338.22</v>
      </c>
      <c r="L152" s="416">
        <v>419338.22</v>
      </c>
      <c r="M152" s="417">
        <v>0</v>
      </c>
      <c r="N152" s="418">
        <f t="shared" si="2"/>
        <v>97.48424307234517</v>
      </c>
    </row>
    <row r="153" spans="2:14" ht="15" customHeight="1">
      <c r="B153" s="432"/>
      <c r="C153" s="432"/>
      <c r="D153" s="402"/>
      <c r="E153" s="402">
        <v>4120</v>
      </c>
      <c r="F153" s="430" t="s">
        <v>271</v>
      </c>
      <c r="G153" s="430"/>
      <c r="H153" s="416">
        <v>52900</v>
      </c>
      <c r="I153" s="181">
        <v>52900</v>
      </c>
      <c r="J153" s="181">
        <v>0</v>
      </c>
      <c r="K153" s="416">
        <v>44807.4</v>
      </c>
      <c r="L153" s="416">
        <v>44807.4</v>
      </c>
      <c r="M153" s="417">
        <v>0</v>
      </c>
      <c r="N153" s="418">
        <f t="shared" si="2"/>
        <v>84.70207939508508</v>
      </c>
    </row>
    <row r="154" spans="2:14" ht="15" customHeight="1">
      <c r="B154" s="432"/>
      <c r="C154" s="432"/>
      <c r="D154" s="402"/>
      <c r="E154" s="402">
        <v>4170</v>
      </c>
      <c r="F154" s="430" t="s">
        <v>272</v>
      </c>
      <c r="G154" s="430"/>
      <c r="H154" s="416">
        <v>3000</v>
      </c>
      <c r="I154" s="181">
        <v>3000</v>
      </c>
      <c r="J154" s="181">
        <v>0</v>
      </c>
      <c r="K154" s="416">
        <v>1720</v>
      </c>
      <c r="L154" s="416">
        <v>1720</v>
      </c>
      <c r="M154" s="417">
        <v>0</v>
      </c>
      <c r="N154" s="418">
        <f t="shared" si="2"/>
        <v>57.333333333333336</v>
      </c>
    </row>
    <row r="155" spans="2:14" ht="15" customHeight="1">
      <c r="B155" s="432"/>
      <c r="C155" s="432"/>
      <c r="D155" s="402"/>
      <c r="E155" s="402">
        <v>4210</v>
      </c>
      <c r="F155" s="430" t="s">
        <v>278</v>
      </c>
      <c r="G155" s="430"/>
      <c r="H155" s="416">
        <v>104597.73</v>
      </c>
      <c r="I155" s="181">
        <v>104597.73</v>
      </c>
      <c r="J155" s="181">
        <v>0</v>
      </c>
      <c r="K155" s="416">
        <v>88086.64</v>
      </c>
      <c r="L155" s="416">
        <v>88086.64</v>
      </c>
      <c r="M155" s="417">
        <v>0</v>
      </c>
      <c r="N155" s="418">
        <f t="shared" si="2"/>
        <v>84.21467655177604</v>
      </c>
    </row>
    <row r="156" spans="2:14" ht="15" customHeight="1">
      <c r="B156" s="432"/>
      <c r="C156" s="432"/>
      <c r="D156" s="402"/>
      <c r="E156" s="402">
        <v>4220</v>
      </c>
      <c r="F156" s="430" t="s">
        <v>304</v>
      </c>
      <c r="G156" s="430"/>
      <c r="H156" s="416">
        <v>9500</v>
      </c>
      <c r="I156" s="181">
        <v>9500</v>
      </c>
      <c r="J156" s="181">
        <v>0</v>
      </c>
      <c r="K156" s="416">
        <v>5437.3</v>
      </c>
      <c r="L156" s="416">
        <v>5437.3</v>
      </c>
      <c r="M156" s="417">
        <v>0</v>
      </c>
      <c r="N156" s="418">
        <f t="shared" si="2"/>
        <v>57.234736842105264</v>
      </c>
    </row>
    <row r="157" spans="2:14" ht="15" customHeight="1">
      <c r="B157" s="432"/>
      <c r="C157" s="432"/>
      <c r="D157" s="402"/>
      <c r="E157" s="402">
        <v>4240</v>
      </c>
      <c r="F157" s="430" t="s">
        <v>565</v>
      </c>
      <c r="G157" s="430"/>
      <c r="H157" s="416">
        <v>30430.69</v>
      </c>
      <c r="I157" s="181">
        <v>30430.69</v>
      </c>
      <c r="J157" s="181">
        <v>0</v>
      </c>
      <c r="K157" s="416">
        <v>24485.08</v>
      </c>
      <c r="L157" s="416">
        <v>24485.08</v>
      </c>
      <c r="M157" s="417">
        <v>0</v>
      </c>
      <c r="N157" s="418">
        <f t="shared" si="2"/>
        <v>80.4617969556392</v>
      </c>
    </row>
    <row r="158" spans="2:14" ht="15" customHeight="1">
      <c r="B158" s="432"/>
      <c r="C158" s="432"/>
      <c r="D158" s="402"/>
      <c r="E158" s="402">
        <v>4260</v>
      </c>
      <c r="F158" s="430" t="s">
        <v>263</v>
      </c>
      <c r="G158" s="430"/>
      <c r="H158" s="416">
        <v>32900</v>
      </c>
      <c r="I158" s="181">
        <v>32900</v>
      </c>
      <c r="J158" s="181">
        <v>0</v>
      </c>
      <c r="K158" s="416">
        <v>26584.56</v>
      </c>
      <c r="L158" s="416">
        <v>26584.56</v>
      </c>
      <c r="M158" s="417">
        <v>0</v>
      </c>
      <c r="N158" s="418">
        <f t="shared" si="2"/>
        <v>80.80413373860182</v>
      </c>
    </row>
    <row r="159" spans="2:14" ht="15" customHeight="1">
      <c r="B159" s="432"/>
      <c r="C159" s="432"/>
      <c r="D159" s="402"/>
      <c r="E159" s="402">
        <v>4270</v>
      </c>
      <c r="F159" s="430" t="s">
        <v>279</v>
      </c>
      <c r="G159" s="430"/>
      <c r="H159" s="416">
        <v>18900</v>
      </c>
      <c r="I159" s="181">
        <v>18900</v>
      </c>
      <c r="J159" s="181">
        <v>0</v>
      </c>
      <c r="K159" s="416">
        <v>8988.8</v>
      </c>
      <c r="L159" s="416">
        <v>8988.8</v>
      </c>
      <c r="M159" s="417">
        <v>0</v>
      </c>
      <c r="N159" s="418">
        <f t="shared" si="2"/>
        <v>47.55978835978836</v>
      </c>
    </row>
    <row r="160" spans="2:14" ht="15" customHeight="1">
      <c r="B160" s="432"/>
      <c r="C160" s="432"/>
      <c r="D160" s="402"/>
      <c r="E160" s="402">
        <v>4280</v>
      </c>
      <c r="F160" s="430" t="s">
        <v>288</v>
      </c>
      <c r="G160" s="430"/>
      <c r="H160" s="416">
        <v>2400</v>
      </c>
      <c r="I160" s="181">
        <v>2400</v>
      </c>
      <c r="J160" s="181">
        <v>0</v>
      </c>
      <c r="K160" s="416">
        <v>1430</v>
      </c>
      <c r="L160" s="416">
        <v>1430</v>
      </c>
      <c r="M160" s="417">
        <v>0</v>
      </c>
      <c r="N160" s="418">
        <f t="shared" si="2"/>
        <v>59.583333333333336</v>
      </c>
    </row>
    <row r="161" spans="2:14" ht="15" customHeight="1">
      <c r="B161" s="432"/>
      <c r="C161" s="432"/>
      <c r="D161" s="402"/>
      <c r="E161" s="402">
        <v>4300</v>
      </c>
      <c r="F161" s="430" t="s">
        <v>264</v>
      </c>
      <c r="G161" s="430"/>
      <c r="H161" s="416">
        <v>27029</v>
      </c>
      <c r="I161" s="181">
        <v>27029</v>
      </c>
      <c r="J161" s="181">
        <v>0</v>
      </c>
      <c r="K161" s="416">
        <v>25479.49</v>
      </c>
      <c r="L161" s="416">
        <v>25479.49</v>
      </c>
      <c r="M161" s="417">
        <v>0</v>
      </c>
      <c r="N161" s="418">
        <f t="shared" si="2"/>
        <v>94.26723149210108</v>
      </c>
    </row>
    <row r="162" spans="2:14" ht="15" customHeight="1">
      <c r="B162" s="432"/>
      <c r="C162" s="432"/>
      <c r="D162" s="402"/>
      <c r="E162" s="402">
        <v>4360</v>
      </c>
      <c r="F162" s="430" t="s">
        <v>446</v>
      </c>
      <c r="G162" s="430"/>
      <c r="H162" s="416">
        <v>6700</v>
      </c>
      <c r="I162" s="181">
        <v>6700</v>
      </c>
      <c r="J162" s="181">
        <v>0</v>
      </c>
      <c r="K162" s="416">
        <v>6024.55</v>
      </c>
      <c r="L162" s="416">
        <v>6024.55</v>
      </c>
      <c r="M162" s="417">
        <v>0</v>
      </c>
      <c r="N162" s="418">
        <f t="shared" si="2"/>
        <v>89.91865671641791</v>
      </c>
    </row>
    <row r="163" spans="2:14" ht="15" customHeight="1">
      <c r="B163" s="432"/>
      <c r="C163" s="432"/>
      <c r="D163" s="402"/>
      <c r="E163" s="402">
        <v>4410</v>
      </c>
      <c r="F163" s="430" t="s">
        <v>289</v>
      </c>
      <c r="G163" s="430"/>
      <c r="H163" s="416">
        <v>3360</v>
      </c>
      <c r="I163" s="181">
        <v>3360</v>
      </c>
      <c r="J163" s="181">
        <v>0</v>
      </c>
      <c r="K163" s="416">
        <v>2727.87</v>
      </c>
      <c r="L163" s="416">
        <v>2727.87</v>
      </c>
      <c r="M163" s="417">
        <v>0</v>
      </c>
      <c r="N163" s="418">
        <f t="shared" si="2"/>
        <v>81.18660714285714</v>
      </c>
    </row>
    <row r="164" spans="2:14" ht="15" customHeight="1">
      <c r="B164" s="432"/>
      <c r="C164" s="432"/>
      <c r="D164" s="402"/>
      <c r="E164" s="402">
        <v>4430</v>
      </c>
      <c r="F164" s="430" t="s">
        <v>273</v>
      </c>
      <c r="G164" s="430"/>
      <c r="H164" s="416">
        <v>4048</v>
      </c>
      <c r="I164" s="181">
        <v>4048</v>
      </c>
      <c r="J164" s="181">
        <v>0</v>
      </c>
      <c r="K164" s="416">
        <v>3752</v>
      </c>
      <c r="L164" s="416">
        <v>3752</v>
      </c>
      <c r="M164" s="417">
        <v>0</v>
      </c>
      <c r="N164" s="418">
        <f t="shared" si="2"/>
        <v>92.68774703557312</v>
      </c>
    </row>
    <row r="165" spans="2:14" ht="19.5" customHeight="1">
      <c r="B165" s="432"/>
      <c r="C165" s="432"/>
      <c r="D165" s="402"/>
      <c r="E165" s="402">
        <v>4440</v>
      </c>
      <c r="F165" s="430" t="s">
        <v>291</v>
      </c>
      <c r="G165" s="430"/>
      <c r="H165" s="416">
        <v>172889</v>
      </c>
      <c r="I165" s="181">
        <v>172889</v>
      </c>
      <c r="J165" s="181">
        <v>0</v>
      </c>
      <c r="K165" s="416">
        <v>172889</v>
      </c>
      <c r="L165" s="416">
        <v>172889</v>
      </c>
      <c r="M165" s="417">
        <v>0</v>
      </c>
      <c r="N165" s="418">
        <f t="shared" si="2"/>
        <v>100</v>
      </c>
    </row>
    <row r="166" spans="2:14" ht="19.5" customHeight="1">
      <c r="B166" s="432"/>
      <c r="C166" s="432"/>
      <c r="D166" s="402"/>
      <c r="E166" s="402">
        <v>4520</v>
      </c>
      <c r="F166" s="430" t="s">
        <v>277</v>
      </c>
      <c r="G166" s="430"/>
      <c r="H166" s="416">
        <v>3320</v>
      </c>
      <c r="I166" s="181">
        <v>3320</v>
      </c>
      <c r="J166" s="181">
        <v>0</v>
      </c>
      <c r="K166" s="416">
        <v>3320</v>
      </c>
      <c r="L166" s="416">
        <v>3320</v>
      </c>
      <c r="M166" s="417">
        <v>0</v>
      </c>
      <c r="N166" s="418">
        <f t="shared" si="2"/>
        <v>100</v>
      </c>
    </row>
    <row r="167" spans="2:14" ht="19.5" customHeight="1">
      <c r="B167" s="432"/>
      <c r="C167" s="432"/>
      <c r="D167" s="402"/>
      <c r="E167" s="402">
        <v>4700</v>
      </c>
      <c r="F167" s="430" t="s">
        <v>292</v>
      </c>
      <c r="G167" s="430"/>
      <c r="H167" s="416">
        <v>1000</v>
      </c>
      <c r="I167" s="181">
        <v>1000</v>
      </c>
      <c r="J167" s="181">
        <v>0</v>
      </c>
      <c r="K167" s="416">
        <v>0</v>
      </c>
      <c r="L167" s="180">
        <v>0</v>
      </c>
      <c r="M167" s="417">
        <v>0</v>
      </c>
      <c r="N167" s="418">
        <f t="shared" si="2"/>
        <v>0</v>
      </c>
    </row>
    <row r="168" spans="2:14" ht="15" customHeight="1">
      <c r="B168" s="432"/>
      <c r="C168" s="432"/>
      <c r="D168" s="402"/>
      <c r="E168" s="402">
        <v>6050</v>
      </c>
      <c r="F168" s="430" t="s">
        <v>265</v>
      </c>
      <c r="G168" s="430"/>
      <c r="H168" s="416">
        <v>28289</v>
      </c>
      <c r="I168" s="181">
        <v>0</v>
      </c>
      <c r="J168" s="181">
        <v>28289</v>
      </c>
      <c r="K168" s="181">
        <v>28289</v>
      </c>
      <c r="L168" s="180">
        <v>0</v>
      </c>
      <c r="M168" s="416">
        <v>28289</v>
      </c>
      <c r="N168" s="418">
        <f t="shared" si="2"/>
        <v>100</v>
      </c>
    </row>
    <row r="169" spans="2:14" ht="19.5" customHeight="1">
      <c r="B169" s="432"/>
      <c r="C169" s="432"/>
      <c r="D169" s="402"/>
      <c r="E169" s="402">
        <v>6060</v>
      </c>
      <c r="F169" s="430" t="s">
        <v>305</v>
      </c>
      <c r="G169" s="430"/>
      <c r="H169" s="416">
        <v>24354</v>
      </c>
      <c r="I169" s="181">
        <v>0</v>
      </c>
      <c r="J169" s="181">
        <v>24354</v>
      </c>
      <c r="K169" s="181">
        <v>24354</v>
      </c>
      <c r="L169" s="180">
        <v>0</v>
      </c>
      <c r="M169" s="416">
        <v>24354</v>
      </c>
      <c r="N169" s="418">
        <f t="shared" si="2"/>
        <v>100</v>
      </c>
    </row>
    <row r="170" spans="2:14" s="214" customFormat="1" ht="15" customHeight="1">
      <c r="B170" s="431"/>
      <c r="C170" s="431"/>
      <c r="D170" s="383">
        <v>80103</v>
      </c>
      <c r="E170" s="383"/>
      <c r="F170" s="440" t="s">
        <v>306</v>
      </c>
      <c r="G170" s="440"/>
      <c r="H170" s="413">
        <v>131335</v>
      </c>
      <c r="I170" s="213">
        <v>131335</v>
      </c>
      <c r="J170" s="213">
        <v>0</v>
      </c>
      <c r="K170" s="413">
        <f>SUM(K171:K177)</f>
        <v>124310.14</v>
      </c>
      <c r="L170" s="413">
        <f>SUM(L171:L177)</f>
        <v>124310.14</v>
      </c>
      <c r="M170" s="413">
        <v>0</v>
      </c>
      <c r="N170" s="414">
        <f t="shared" si="2"/>
        <v>94.65118970571439</v>
      </c>
    </row>
    <row r="171" spans="2:14" ht="15" customHeight="1">
      <c r="B171" s="432"/>
      <c r="C171" s="432"/>
      <c r="D171" s="402"/>
      <c r="E171" s="402">
        <v>3020</v>
      </c>
      <c r="F171" s="430" t="s">
        <v>286</v>
      </c>
      <c r="G171" s="430"/>
      <c r="H171" s="416">
        <v>9900</v>
      </c>
      <c r="I171" s="181">
        <v>9900</v>
      </c>
      <c r="J171" s="181">
        <v>0</v>
      </c>
      <c r="K171" s="416">
        <v>8904</v>
      </c>
      <c r="L171" s="416">
        <v>8904</v>
      </c>
      <c r="M171" s="417">
        <v>0</v>
      </c>
      <c r="N171" s="418">
        <f t="shared" si="2"/>
        <v>89.93939393939394</v>
      </c>
    </row>
    <row r="172" spans="2:14" ht="15" customHeight="1">
      <c r="B172" s="432"/>
      <c r="C172" s="432"/>
      <c r="D172" s="402"/>
      <c r="E172" s="402">
        <v>4010</v>
      </c>
      <c r="F172" s="430" t="s">
        <v>282</v>
      </c>
      <c r="G172" s="430"/>
      <c r="H172" s="416">
        <v>87600</v>
      </c>
      <c r="I172" s="181">
        <v>87600</v>
      </c>
      <c r="J172" s="181">
        <v>0</v>
      </c>
      <c r="K172" s="416">
        <v>83762.67</v>
      </c>
      <c r="L172" s="416">
        <v>83762.67</v>
      </c>
      <c r="M172" s="417">
        <v>0</v>
      </c>
      <c r="N172" s="418">
        <f t="shared" si="2"/>
        <v>95.61948630136986</v>
      </c>
    </row>
    <row r="173" spans="2:14" ht="15" customHeight="1">
      <c r="B173" s="432"/>
      <c r="C173" s="432"/>
      <c r="D173" s="402"/>
      <c r="E173" s="402">
        <v>4040</v>
      </c>
      <c r="F173" s="430" t="s">
        <v>283</v>
      </c>
      <c r="G173" s="430"/>
      <c r="H173" s="416">
        <v>7185</v>
      </c>
      <c r="I173" s="181">
        <v>7185</v>
      </c>
      <c r="J173" s="181">
        <v>0</v>
      </c>
      <c r="K173" s="416">
        <v>6944.16</v>
      </c>
      <c r="L173" s="416">
        <v>6944.16</v>
      </c>
      <c r="M173" s="417">
        <v>0</v>
      </c>
      <c r="N173" s="418">
        <f t="shared" si="2"/>
        <v>96.64801670146139</v>
      </c>
    </row>
    <row r="174" spans="2:14" ht="15" customHeight="1">
      <c r="B174" s="432"/>
      <c r="C174" s="432"/>
      <c r="D174" s="402"/>
      <c r="E174" s="402">
        <v>4110</v>
      </c>
      <c r="F174" s="430" t="s">
        <v>270</v>
      </c>
      <c r="G174" s="430"/>
      <c r="H174" s="416">
        <v>17450</v>
      </c>
      <c r="I174" s="181">
        <v>17450</v>
      </c>
      <c r="J174" s="181">
        <v>0</v>
      </c>
      <c r="K174" s="416">
        <v>16494.54</v>
      </c>
      <c r="L174" s="416">
        <v>16494.54</v>
      </c>
      <c r="M174" s="417">
        <v>0</v>
      </c>
      <c r="N174" s="418">
        <f t="shared" si="2"/>
        <v>94.52458452722064</v>
      </c>
    </row>
    <row r="175" spans="2:14" ht="15" customHeight="1">
      <c r="B175" s="432"/>
      <c r="C175" s="432"/>
      <c r="D175" s="402"/>
      <c r="E175" s="402">
        <v>4120</v>
      </c>
      <c r="F175" s="430" t="s">
        <v>271</v>
      </c>
      <c r="G175" s="430"/>
      <c r="H175" s="416">
        <v>2600</v>
      </c>
      <c r="I175" s="181">
        <v>2600</v>
      </c>
      <c r="J175" s="181">
        <v>0</v>
      </c>
      <c r="K175" s="416">
        <v>2044.77</v>
      </c>
      <c r="L175" s="416">
        <v>2044.77</v>
      </c>
      <c r="M175" s="417">
        <v>0</v>
      </c>
      <c r="N175" s="418">
        <f aca="true" t="shared" si="3" ref="N175:N238">K175/H175*100</f>
        <v>78.645</v>
      </c>
    </row>
    <row r="176" spans="2:14" ht="15" customHeight="1">
      <c r="B176" s="432"/>
      <c r="C176" s="432"/>
      <c r="D176" s="402"/>
      <c r="E176" s="402">
        <v>4240</v>
      </c>
      <c r="F176" s="430" t="s">
        <v>565</v>
      </c>
      <c r="G176" s="430"/>
      <c r="H176" s="416">
        <v>840</v>
      </c>
      <c r="I176" s="181">
        <v>840</v>
      </c>
      <c r="J176" s="181">
        <v>0</v>
      </c>
      <c r="K176" s="416">
        <v>400</v>
      </c>
      <c r="L176" s="416">
        <v>400</v>
      </c>
      <c r="M176" s="417">
        <v>0</v>
      </c>
      <c r="N176" s="418">
        <f t="shared" si="3"/>
        <v>47.61904761904761</v>
      </c>
    </row>
    <row r="177" spans="2:14" ht="19.5" customHeight="1">
      <c r="B177" s="432"/>
      <c r="C177" s="432"/>
      <c r="D177" s="402"/>
      <c r="E177" s="402">
        <v>4440</v>
      </c>
      <c r="F177" s="430" t="s">
        <v>291</v>
      </c>
      <c r="G177" s="430"/>
      <c r="H177" s="416">
        <v>5760</v>
      </c>
      <c r="I177" s="181">
        <v>5760</v>
      </c>
      <c r="J177" s="181">
        <v>0</v>
      </c>
      <c r="K177" s="416">
        <v>5760</v>
      </c>
      <c r="L177" s="416">
        <v>5760</v>
      </c>
      <c r="M177" s="417">
        <v>0</v>
      </c>
      <c r="N177" s="418">
        <f t="shared" si="3"/>
        <v>100</v>
      </c>
    </row>
    <row r="178" spans="2:14" s="214" customFormat="1" ht="15" customHeight="1">
      <c r="B178" s="431"/>
      <c r="C178" s="431"/>
      <c r="D178" s="383">
        <v>80104</v>
      </c>
      <c r="E178" s="383"/>
      <c r="F178" s="440" t="s">
        <v>194</v>
      </c>
      <c r="G178" s="440"/>
      <c r="H178" s="413">
        <v>795534.69</v>
      </c>
      <c r="I178" s="213">
        <v>795534.69</v>
      </c>
      <c r="J178" s="213">
        <v>0</v>
      </c>
      <c r="K178" s="413">
        <f>SUM(K179:K199)</f>
        <v>781339.56</v>
      </c>
      <c r="L178" s="413">
        <f>SUM(L179:L199)</f>
        <v>781339.56</v>
      </c>
      <c r="M178" s="413">
        <v>0</v>
      </c>
      <c r="N178" s="414">
        <f t="shared" si="3"/>
        <v>98.21564915038465</v>
      </c>
    </row>
    <row r="179" spans="2:14" ht="39" customHeight="1">
      <c r="B179" s="432"/>
      <c r="C179" s="432"/>
      <c r="D179" s="402"/>
      <c r="E179" s="402">
        <v>2910</v>
      </c>
      <c r="F179" s="430" t="s">
        <v>449</v>
      </c>
      <c r="G179" s="430"/>
      <c r="H179" s="416">
        <v>5766.69</v>
      </c>
      <c r="I179" s="181">
        <v>5766.69</v>
      </c>
      <c r="J179" s="181">
        <v>0</v>
      </c>
      <c r="K179" s="416">
        <v>5766.69</v>
      </c>
      <c r="L179" s="416">
        <v>5766.69</v>
      </c>
      <c r="M179" s="417">
        <v>0</v>
      </c>
      <c r="N179" s="418">
        <f t="shared" si="3"/>
        <v>100</v>
      </c>
    </row>
    <row r="180" spans="2:14" ht="15" customHeight="1">
      <c r="B180" s="432"/>
      <c r="C180" s="432"/>
      <c r="D180" s="402"/>
      <c r="E180" s="402">
        <v>3020</v>
      </c>
      <c r="F180" s="430" t="s">
        <v>286</v>
      </c>
      <c r="G180" s="430"/>
      <c r="H180" s="416">
        <v>24900</v>
      </c>
      <c r="I180" s="181">
        <v>24900</v>
      </c>
      <c r="J180" s="181">
        <v>0</v>
      </c>
      <c r="K180" s="416">
        <v>24791.07</v>
      </c>
      <c r="L180" s="416">
        <v>24791.07</v>
      </c>
      <c r="M180" s="417">
        <v>0</v>
      </c>
      <c r="N180" s="418">
        <f t="shared" si="3"/>
        <v>99.56253012048192</v>
      </c>
    </row>
    <row r="181" spans="2:14" ht="15" customHeight="1">
      <c r="B181" s="432"/>
      <c r="C181" s="432"/>
      <c r="D181" s="402"/>
      <c r="E181" s="402">
        <v>4010</v>
      </c>
      <c r="F181" s="430" t="s">
        <v>282</v>
      </c>
      <c r="G181" s="430"/>
      <c r="H181" s="416">
        <v>466368</v>
      </c>
      <c r="I181" s="181">
        <v>466368</v>
      </c>
      <c r="J181" s="181">
        <v>0</v>
      </c>
      <c r="K181" s="416">
        <v>463793.62</v>
      </c>
      <c r="L181" s="416">
        <v>463793.62</v>
      </c>
      <c r="M181" s="417">
        <v>0</v>
      </c>
      <c r="N181" s="418">
        <f t="shared" si="3"/>
        <v>99.44799385892685</v>
      </c>
    </row>
    <row r="182" spans="2:14" ht="15" customHeight="1">
      <c r="B182" s="432"/>
      <c r="C182" s="432"/>
      <c r="D182" s="402"/>
      <c r="E182" s="402">
        <v>4040</v>
      </c>
      <c r="F182" s="430" t="s">
        <v>283</v>
      </c>
      <c r="G182" s="430"/>
      <c r="H182" s="416">
        <v>35821</v>
      </c>
      <c r="I182" s="181">
        <v>35821</v>
      </c>
      <c r="J182" s="181">
        <v>0</v>
      </c>
      <c r="K182" s="416">
        <v>35820.21</v>
      </c>
      <c r="L182" s="416">
        <v>35820.21</v>
      </c>
      <c r="M182" s="417">
        <v>0</v>
      </c>
      <c r="N182" s="418">
        <f t="shared" si="3"/>
        <v>99.99779458976577</v>
      </c>
    </row>
    <row r="183" spans="2:14" ht="15" customHeight="1">
      <c r="B183" s="432"/>
      <c r="C183" s="432"/>
      <c r="D183" s="402"/>
      <c r="E183" s="402">
        <v>4110</v>
      </c>
      <c r="F183" s="430" t="s">
        <v>270</v>
      </c>
      <c r="G183" s="430"/>
      <c r="H183" s="416">
        <v>91300</v>
      </c>
      <c r="I183" s="181">
        <v>91300</v>
      </c>
      <c r="J183" s="181">
        <v>0</v>
      </c>
      <c r="K183" s="416">
        <v>86950.61</v>
      </c>
      <c r="L183" s="416">
        <v>86950.61</v>
      </c>
      <c r="M183" s="417">
        <v>0</v>
      </c>
      <c r="N183" s="418">
        <f t="shared" si="3"/>
        <v>95.23615553121577</v>
      </c>
    </row>
    <row r="184" spans="2:14" ht="15" customHeight="1">
      <c r="B184" s="432"/>
      <c r="C184" s="432"/>
      <c r="D184" s="402"/>
      <c r="E184" s="402">
        <v>4120</v>
      </c>
      <c r="F184" s="430" t="s">
        <v>271</v>
      </c>
      <c r="G184" s="430"/>
      <c r="H184" s="416">
        <v>9350</v>
      </c>
      <c r="I184" s="181">
        <v>9350</v>
      </c>
      <c r="J184" s="181">
        <v>0</v>
      </c>
      <c r="K184" s="416">
        <v>6955.36</v>
      </c>
      <c r="L184" s="416">
        <v>6955.36</v>
      </c>
      <c r="M184" s="417">
        <v>0</v>
      </c>
      <c r="N184" s="418">
        <f t="shared" si="3"/>
        <v>74.38887700534758</v>
      </c>
    </row>
    <row r="185" spans="2:14" ht="15" customHeight="1">
      <c r="B185" s="432"/>
      <c r="C185" s="432"/>
      <c r="D185" s="402"/>
      <c r="E185" s="402">
        <v>4170</v>
      </c>
      <c r="F185" s="430" t="s">
        <v>272</v>
      </c>
      <c r="G185" s="430"/>
      <c r="H185" s="416">
        <v>1000</v>
      </c>
      <c r="I185" s="181">
        <v>1000</v>
      </c>
      <c r="J185" s="181">
        <v>0</v>
      </c>
      <c r="K185" s="416">
        <v>525</v>
      </c>
      <c r="L185" s="416">
        <v>525</v>
      </c>
      <c r="M185" s="417">
        <v>0</v>
      </c>
      <c r="N185" s="418">
        <f t="shared" si="3"/>
        <v>52.5</v>
      </c>
    </row>
    <row r="186" spans="2:14" ht="15" customHeight="1">
      <c r="B186" s="432"/>
      <c r="C186" s="432"/>
      <c r="D186" s="402"/>
      <c r="E186" s="402">
        <v>4210</v>
      </c>
      <c r="F186" s="430" t="s">
        <v>278</v>
      </c>
      <c r="G186" s="430"/>
      <c r="H186" s="416">
        <v>19987</v>
      </c>
      <c r="I186" s="181">
        <v>19987</v>
      </c>
      <c r="J186" s="181">
        <v>0</v>
      </c>
      <c r="K186" s="416">
        <v>19361.03</v>
      </c>
      <c r="L186" s="416">
        <v>19361.03</v>
      </c>
      <c r="M186" s="417">
        <v>0</v>
      </c>
      <c r="N186" s="418">
        <f t="shared" si="3"/>
        <v>96.86811427427827</v>
      </c>
    </row>
    <row r="187" spans="2:14" ht="15" customHeight="1">
      <c r="B187" s="432"/>
      <c r="C187" s="432"/>
      <c r="D187" s="402"/>
      <c r="E187" s="402">
        <v>4220</v>
      </c>
      <c r="F187" s="430" t="s">
        <v>304</v>
      </c>
      <c r="G187" s="430"/>
      <c r="H187" s="416">
        <v>80574</v>
      </c>
      <c r="I187" s="181">
        <v>80574</v>
      </c>
      <c r="J187" s="181">
        <v>0</v>
      </c>
      <c r="K187" s="416">
        <v>80573.29</v>
      </c>
      <c r="L187" s="416">
        <v>80573.29</v>
      </c>
      <c r="M187" s="417">
        <v>0</v>
      </c>
      <c r="N187" s="418">
        <f t="shared" si="3"/>
        <v>99.99911882244892</v>
      </c>
    </row>
    <row r="188" spans="2:14" ht="15" customHeight="1">
      <c r="B188" s="432"/>
      <c r="C188" s="432"/>
      <c r="D188" s="402"/>
      <c r="E188" s="402">
        <v>4240</v>
      </c>
      <c r="F188" s="430" t="s">
        <v>565</v>
      </c>
      <c r="G188" s="430"/>
      <c r="H188" s="416">
        <v>1000</v>
      </c>
      <c r="I188" s="181">
        <v>1000</v>
      </c>
      <c r="J188" s="181">
        <v>0</v>
      </c>
      <c r="K188" s="416">
        <v>589</v>
      </c>
      <c r="L188" s="416">
        <v>589</v>
      </c>
      <c r="M188" s="417">
        <v>0</v>
      </c>
      <c r="N188" s="418">
        <f t="shared" si="3"/>
        <v>58.9</v>
      </c>
    </row>
    <row r="189" spans="2:14" ht="15" customHeight="1">
      <c r="B189" s="432"/>
      <c r="C189" s="432"/>
      <c r="D189" s="402"/>
      <c r="E189" s="402">
        <v>4260</v>
      </c>
      <c r="F189" s="430" t="s">
        <v>263</v>
      </c>
      <c r="G189" s="430"/>
      <c r="H189" s="416">
        <v>12800</v>
      </c>
      <c r="I189" s="181">
        <v>12800</v>
      </c>
      <c r="J189" s="181">
        <v>0</v>
      </c>
      <c r="K189" s="416">
        <v>12799.3</v>
      </c>
      <c r="L189" s="416">
        <v>12799.3</v>
      </c>
      <c r="M189" s="417">
        <v>0</v>
      </c>
      <c r="N189" s="418">
        <f t="shared" si="3"/>
        <v>99.99453125</v>
      </c>
    </row>
    <row r="190" spans="2:14" ht="15" customHeight="1">
      <c r="B190" s="432"/>
      <c r="C190" s="432"/>
      <c r="D190" s="402"/>
      <c r="E190" s="402">
        <v>4270</v>
      </c>
      <c r="F190" s="430" t="s">
        <v>279</v>
      </c>
      <c r="G190" s="430"/>
      <c r="H190" s="416">
        <v>2100</v>
      </c>
      <c r="I190" s="181">
        <v>2100</v>
      </c>
      <c r="J190" s="181">
        <v>0</v>
      </c>
      <c r="K190" s="416">
        <v>150</v>
      </c>
      <c r="L190" s="416">
        <v>150</v>
      </c>
      <c r="M190" s="417">
        <v>0</v>
      </c>
      <c r="N190" s="418">
        <f t="shared" si="3"/>
        <v>7.142857142857142</v>
      </c>
    </row>
    <row r="191" spans="2:14" ht="15" customHeight="1">
      <c r="B191" s="432"/>
      <c r="C191" s="432"/>
      <c r="D191" s="402"/>
      <c r="E191" s="402">
        <v>4280</v>
      </c>
      <c r="F191" s="430" t="s">
        <v>288</v>
      </c>
      <c r="G191" s="430"/>
      <c r="H191" s="416">
        <v>500</v>
      </c>
      <c r="I191" s="181">
        <v>500</v>
      </c>
      <c r="J191" s="181">
        <v>0</v>
      </c>
      <c r="K191" s="416">
        <v>300</v>
      </c>
      <c r="L191" s="416">
        <v>300</v>
      </c>
      <c r="M191" s="417">
        <v>0</v>
      </c>
      <c r="N191" s="418">
        <f t="shared" si="3"/>
        <v>60</v>
      </c>
    </row>
    <row r="192" spans="2:14" ht="15" customHeight="1">
      <c r="B192" s="432"/>
      <c r="C192" s="432"/>
      <c r="D192" s="402"/>
      <c r="E192" s="402">
        <v>4300</v>
      </c>
      <c r="F192" s="430" t="s">
        <v>264</v>
      </c>
      <c r="G192" s="430"/>
      <c r="H192" s="416">
        <v>6600</v>
      </c>
      <c r="I192" s="181">
        <v>6600</v>
      </c>
      <c r="J192" s="181">
        <v>0</v>
      </c>
      <c r="K192" s="416">
        <v>6301.22</v>
      </c>
      <c r="L192" s="416">
        <v>6301.22</v>
      </c>
      <c r="M192" s="417">
        <v>0</v>
      </c>
      <c r="N192" s="418">
        <f t="shared" si="3"/>
        <v>95.4730303030303</v>
      </c>
    </row>
    <row r="193" spans="2:14" ht="26.25" customHeight="1">
      <c r="B193" s="432"/>
      <c r="C193" s="432"/>
      <c r="D193" s="402"/>
      <c r="E193" s="402">
        <v>4330</v>
      </c>
      <c r="F193" s="430" t="s">
        <v>315</v>
      </c>
      <c r="G193" s="430"/>
      <c r="H193" s="416">
        <v>5937</v>
      </c>
      <c r="I193" s="181">
        <v>5937</v>
      </c>
      <c r="J193" s="181">
        <v>0</v>
      </c>
      <c r="K193" s="416">
        <v>5936.29</v>
      </c>
      <c r="L193" s="416">
        <v>5936.29</v>
      </c>
      <c r="M193" s="417">
        <v>0</v>
      </c>
      <c r="N193" s="418">
        <f t="shared" si="3"/>
        <v>99.98804109819774</v>
      </c>
    </row>
    <row r="194" spans="2:14" ht="15" customHeight="1">
      <c r="B194" s="432"/>
      <c r="C194" s="432"/>
      <c r="D194" s="402"/>
      <c r="E194" s="402">
        <v>4360</v>
      </c>
      <c r="F194" s="430" t="s">
        <v>446</v>
      </c>
      <c r="G194" s="430"/>
      <c r="H194" s="416">
        <v>1900</v>
      </c>
      <c r="I194" s="181">
        <v>1900</v>
      </c>
      <c r="J194" s="181">
        <v>0</v>
      </c>
      <c r="K194" s="416">
        <v>1549.52</v>
      </c>
      <c r="L194" s="416">
        <v>1549.52</v>
      </c>
      <c r="M194" s="417">
        <v>0</v>
      </c>
      <c r="N194" s="418">
        <f t="shared" si="3"/>
        <v>81.55368421052631</v>
      </c>
    </row>
    <row r="195" spans="2:14" ht="15" customHeight="1">
      <c r="B195" s="432"/>
      <c r="C195" s="432"/>
      <c r="D195" s="402"/>
      <c r="E195" s="402">
        <v>4410</v>
      </c>
      <c r="F195" s="430" t="s">
        <v>289</v>
      </c>
      <c r="G195" s="430"/>
      <c r="H195" s="416">
        <v>500</v>
      </c>
      <c r="I195" s="181">
        <v>500</v>
      </c>
      <c r="J195" s="181">
        <v>0</v>
      </c>
      <c r="K195" s="416">
        <v>115.35</v>
      </c>
      <c r="L195" s="416">
        <v>115.35</v>
      </c>
      <c r="M195" s="417">
        <v>0</v>
      </c>
      <c r="N195" s="418">
        <f t="shared" si="3"/>
        <v>23.07</v>
      </c>
    </row>
    <row r="196" spans="2:14" ht="15" customHeight="1">
      <c r="B196" s="432"/>
      <c r="C196" s="432"/>
      <c r="D196" s="402"/>
      <c r="E196" s="402">
        <v>4430</v>
      </c>
      <c r="F196" s="430" t="s">
        <v>273</v>
      </c>
      <c r="G196" s="430"/>
      <c r="H196" s="416">
        <v>328</v>
      </c>
      <c r="I196" s="181">
        <v>328</v>
      </c>
      <c r="J196" s="181">
        <v>0</v>
      </c>
      <c r="K196" s="416">
        <v>259</v>
      </c>
      <c r="L196" s="416">
        <v>259</v>
      </c>
      <c r="M196" s="417">
        <v>0</v>
      </c>
      <c r="N196" s="418">
        <f t="shared" si="3"/>
        <v>78.96341463414635</v>
      </c>
    </row>
    <row r="197" spans="2:14" ht="19.5" customHeight="1">
      <c r="B197" s="432"/>
      <c r="C197" s="432"/>
      <c r="D197" s="402"/>
      <c r="E197" s="402">
        <v>4440</v>
      </c>
      <c r="F197" s="430" t="s">
        <v>291</v>
      </c>
      <c r="G197" s="430"/>
      <c r="H197" s="416">
        <v>27896</v>
      </c>
      <c r="I197" s="181">
        <v>27896</v>
      </c>
      <c r="J197" s="181">
        <v>0</v>
      </c>
      <c r="K197" s="416">
        <v>27896</v>
      </c>
      <c r="L197" s="416">
        <v>27896</v>
      </c>
      <c r="M197" s="417">
        <v>0</v>
      </c>
      <c r="N197" s="418">
        <f t="shared" si="3"/>
        <v>100</v>
      </c>
    </row>
    <row r="198" spans="2:14" ht="19.5" customHeight="1">
      <c r="B198" s="432"/>
      <c r="C198" s="432"/>
      <c r="D198" s="402"/>
      <c r="E198" s="402">
        <v>4520</v>
      </c>
      <c r="F198" s="430" t="s">
        <v>277</v>
      </c>
      <c r="G198" s="430"/>
      <c r="H198" s="416">
        <v>620</v>
      </c>
      <c r="I198" s="181">
        <v>620</v>
      </c>
      <c r="J198" s="181">
        <v>0</v>
      </c>
      <c r="K198" s="416">
        <v>620</v>
      </c>
      <c r="L198" s="416">
        <v>620</v>
      </c>
      <c r="M198" s="417">
        <v>0</v>
      </c>
      <c r="N198" s="418">
        <f t="shared" si="3"/>
        <v>100</v>
      </c>
    </row>
    <row r="199" spans="2:14" ht="12" customHeight="1">
      <c r="B199" s="432"/>
      <c r="C199" s="432"/>
      <c r="D199" s="402"/>
      <c r="E199" s="402">
        <v>4700</v>
      </c>
      <c r="F199" s="430" t="s">
        <v>292</v>
      </c>
      <c r="G199" s="430"/>
      <c r="H199" s="416">
        <v>287</v>
      </c>
      <c r="I199" s="181">
        <v>287</v>
      </c>
      <c r="J199" s="181">
        <v>0</v>
      </c>
      <c r="K199" s="416">
        <v>287</v>
      </c>
      <c r="L199" s="416">
        <v>287</v>
      </c>
      <c r="M199" s="417">
        <v>0</v>
      </c>
      <c r="N199" s="418">
        <f t="shared" si="3"/>
        <v>100</v>
      </c>
    </row>
    <row r="200" spans="2:14" s="214" customFormat="1" ht="12" customHeight="1">
      <c r="B200" s="431"/>
      <c r="C200" s="431"/>
      <c r="D200" s="383">
        <v>80110</v>
      </c>
      <c r="E200" s="383"/>
      <c r="F200" s="440" t="s">
        <v>197</v>
      </c>
      <c r="G200" s="440"/>
      <c r="H200" s="413">
        <v>1900303.45</v>
      </c>
      <c r="I200" s="213">
        <v>1832503.45</v>
      </c>
      <c r="J200" s="213">
        <v>67800</v>
      </c>
      <c r="K200" s="413">
        <f>SUM(K201:K221)</f>
        <v>1839018.6999999997</v>
      </c>
      <c r="L200" s="213">
        <f>SUM(L201:L218)</f>
        <v>1771673.6999999997</v>
      </c>
      <c r="M200" s="413">
        <f>SUM(M217:M221)</f>
        <v>67345</v>
      </c>
      <c r="N200" s="414">
        <f t="shared" si="3"/>
        <v>96.77500190824784</v>
      </c>
    </row>
    <row r="201" spans="2:14" ht="15" customHeight="1">
      <c r="B201" s="432"/>
      <c r="C201" s="432"/>
      <c r="D201" s="402"/>
      <c r="E201" s="402">
        <v>3020</v>
      </c>
      <c r="F201" s="430" t="s">
        <v>286</v>
      </c>
      <c r="G201" s="430"/>
      <c r="H201" s="416">
        <v>93300</v>
      </c>
      <c r="I201" s="181">
        <v>93300</v>
      </c>
      <c r="J201" s="181">
        <v>0</v>
      </c>
      <c r="K201" s="416">
        <v>89912.33</v>
      </c>
      <c r="L201" s="416">
        <v>89912.33</v>
      </c>
      <c r="M201" s="417">
        <v>0</v>
      </c>
      <c r="N201" s="418">
        <f t="shared" si="3"/>
        <v>96.36905680600213</v>
      </c>
    </row>
    <row r="202" spans="2:14" ht="15" customHeight="1">
      <c r="B202" s="432"/>
      <c r="C202" s="432"/>
      <c r="D202" s="402"/>
      <c r="E202" s="402">
        <v>4010</v>
      </c>
      <c r="F202" s="430" t="s">
        <v>282</v>
      </c>
      <c r="G202" s="430"/>
      <c r="H202" s="416">
        <v>1136165</v>
      </c>
      <c r="I202" s="181">
        <v>1136165</v>
      </c>
      <c r="J202" s="181">
        <v>0</v>
      </c>
      <c r="K202" s="416">
        <v>1126661.14</v>
      </c>
      <c r="L202" s="416">
        <v>1126661.14</v>
      </c>
      <c r="M202" s="417">
        <v>0</v>
      </c>
      <c r="N202" s="418">
        <f t="shared" si="3"/>
        <v>99.16351410226507</v>
      </c>
    </row>
    <row r="203" spans="2:14" ht="15" customHeight="1">
      <c r="B203" s="432"/>
      <c r="C203" s="432"/>
      <c r="D203" s="402"/>
      <c r="E203" s="402">
        <v>4040</v>
      </c>
      <c r="F203" s="430" t="s">
        <v>283</v>
      </c>
      <c r="G203" s="430"/>
      <c r="H203" s="416">
        <v>95880</v>
      </c>
      <c r="I203" s="181">
        <v>95880</v>
      </c>
      <c r="J203" s="181">
        <v>0</v>
      </c>
      <c r="K203" s="416">
        <v>95873.27</v>
      </c>
      <c r="L203" s="416">
        <v>95873.27</v>
      </c>
      <c r="M203" s="417">
        <v>0</v>
      </c>
      <c r="N203" s="418">
        <f t="shared" si="3"/>
        <v>99.99298080934503</v>
      </c>
    </row>
    <row r="204" spans="2:14" ht="15" customHeight="1">
      <c r="B204" s="432"/>
      <c r="C204" s="432"/>
      <c r="D204" s="402"/>
      <c r="E204" s="402">
        <v>4110</v>
      </c>
      <c r="F204" s="430" t="s">
        <v>270</v>
      </c>
      <c r="G204" s="430"/>
      <c r="H204" s="416">
        <v>222500</v>
      </c>
      <c r="I204" s="181">
        <v>222500</v>
      </c>
      <c r="J204" s="181">
        <v>0</v>
      </c>
      <c r="K204" s="416">
        <v>215854.95</v>
      </c>
      <c r="L204" s="416">
        <v>215854.95</v>
      </c>
      <c r="M204" s="417">
        <v>0</v>
      </c>
      <c r="N204" s="418">
        <f t="shared" si="3"/>
        <v>97.0134606741573</v>
      </c>
    </row>
    <row r="205" spans="2:14" ht="15" customHeight="1">
      <c r="B205" s="432"/>
      <c r="C205" s="432"/>
      <c r="D205" s="402"/>
      <c r="E205" s="402">
        <v>4120</v>
      </c>
      <c r="F205" s="430" t="s">
        <v>271</v>
      </c>
      <c r="G205" s="430"/>
      <c r="H205" s="416">
        <v>29600</v>
      </c>
      <c r="I205" s="181">
        <v>29600</v>
      </c>
      <c r="J205" s="181">
        <v>0</v>
      </c>
      <c r="K205" s="416">
        <v>25442.42</v>
      </c>
      <c r="L205" s="416">
        <v>25442.42</v>
      </c>
      <c r="M205" s="417">
        <v>0</v>
      </c>
      <c r="N205" s="418">
        <f t="shared" si="3"/>
        <v>85.95412162162161</v>
      </c>
    </row>
    <row r="206" spans="2:14" ht="15" customHeight="1">
      <c r="B206" s="432"/>
      <c r="C206" s="432"/>
      <c r="D206" s="402"/>
      <c r="E206" s="402">
        <v>4170</v>
      </c>
      <c r="F206" s="430" t="s">
        <v>272</v>
      </c>
      <c r="G206" s="430"/>
      <c r="H206" s="416">
        <v>1500</v>
      </c>
      <c r="I206" s="181">
        <v>1500</v>
      </c>
      <c r="J206" s="181">
        <v>0</v>
      </c>
      <c r="K206" s="416">
        <v>465</v>
      </c>
      <c r="L206" s="416">
        <v>465</v>
      </c>
      <c r="M206" s="417">
        <v>0</v>
      </c>
      <c r="N206" s="418">
        <f t="shared" si="3"/>
        <v>31</v>
      </c>
    </row>
    <row r="207" spans="2:14" ht="15" customHeight="1">
      <c r="B207" s="432"/>
      <c r="C207" s="432"/>
      <c r="D207" s="402"/>
      <c r="E207" s="402">
        <v>4210</v>
      </c>
      <c r="F207" s="430" t="s">
        <v>278</v>
      </c>
      <c r="G207" s="430"/>
      <c r="H207" s="416">
        <v>77519.06</v>
      </c>
      <c r="I207" s="181">
        <v>77519.06</v>
      </c>
      <c r="J207" s="181">
        <v>0</v>
      </c>
      <c r="K207" s="416">
        <v>53528.96</v>
      </c>
      <c r="L207" s="416">
        <v>53528.96</v>
      </c>
      <c r="M207" s="417">
        <v>0</v>
      </c>
      <c r="N207" s="418">
        <f t="shared" si="3"/>
        <v>69.05264331120631</v>
      </c>
    </row>
    <row r="208" spans="2:14" ht="15" customHeight="1">
      <c r="B208" s="432"/>
      <c r="C208" s="432"/>
      <c r="D208" s="402"/>
      <c r="E208" s="402">
        <v>4220</v>
      </c>
      <c r="F208" s="430" t="s">
        <v>304</v>
      </c>
      <c r="G208" s="430"/>
      <c r="H208" s="416">
        <v>3500</v>
      </c>
      <c r="I208" s="181">
        <v>3500</v>
      </c>
      <c r="J208" s="181">
        <v>0</v>
      </c>
      <c r="K208" s="416">
        <v>1655.75</v>
      </c>
      <c r="L208" s="416">
        <v>1655.75</v>
      </c>
      <c r="M208" s="417">
        <v>0</v>
      </c>
      <c r="N208" s="418">
        <f t="shared" si="3"/>
        <v>47.30714285714286</v>
      </c>
    </row>
    <row r="209" spans="2:14" ht="15" customHeight="1">
      <c r="B209" s="432"/>
      <c r="C209" s="432"/>
      <c r="D209" s="402"/>
      <c r="E209" s="402">
        <v>4240</v>
      </c>
      <c r="F209" s="430" t="s">
        <v>565</v>
      </c>
      <c r="G209" s="430"/>
      <c r="H209" s="416">
        <v>21207.39</v>
      </c>
      <c r="I209" s="181">
        <v>21207.39</v>
      </c>
      <c r="J209" s="181">
        <v>0</v>
      </c>
      <c r="K209" s="416">
        <v>17007.16</v>
      </c>
      <c r="L209" s="416">
        <v>17007.16</v>
      </c>
      <c r="M209" s="417">
        <v>0</v>
      </c>
      <c r="N209" s="418">
        <f t="shared" si="3"/>
        <v>80.1944982385857</v>
      </c>
    </row>
    <row r="210" spans="2:14" ht="15" customHeight="1">
      <c r="B210" s="432"/>
      <c r="C210" s="432"/>
      <c r="D210" s="402"/>
      <c r="E210" s="402">
        <v>4260</v>
      </c>
      <c r="F210" s="430" t="s">
        <v>263</v>
      </c>
      <c r="G210" s="430"/>
      <c r="H210" s="416">
        <v>12300</v>
      </c>
      <c r="I210" s="181">
        <v>12300</v>
      </c>
      <c r="J210" s="181">
        <v>0</v>
      </c>
      <c r="K210" s="416">
        <v>11629.11</v>
      </c>
      <c r="L210" s="416">
        <v>11629.11</v>
      </c>
      <c r="M210" s="417">
        <v>0</v>
      </c>
      <c r="N210" s="418">
        <f t="shared" si="3"/>
        <v>94.54560975609758</v>
      </c>
    </row>
    <row r="211" spans="2:14" ht="15" customHeight="1">
      <c r="B211" s="432"/>
      <c r="C211" s="432"/>
      <c r="D211" s="402"/>
      <c r="E211" s="402">
        <v>4270</v>
      </c>
      <c r="F211" s="430" t="s">
        <v>279</v>
      </c>
      <c r="G211" s="430"/>
      <c r="H211" s="416">
        <v>4500</v>
      </c>
      <c r="I211" s="181">
        <v>4500</v>
      </c>
      <c r="J211" s="181">
        <v>0</v>
      </c>
      <c r="K211" s="416">
        <v>3077.61</v>
      </c>
      <c r="L211" s="416">
        <v>3077.61</v>
      </c>
      <c r="M211" s="417">
        <v>0</v>
      </c>
      <c r="N211" s="418">
        <f t="shared" si="3"/>
        <v>68.39133333333334</v>
      </c>
    </row>
    <row r="212" spans="2:14" ht="15" customHeight="1">
      <c r="B212" s="432"/>
      <c r="C212" s="432"/>
      <c r="D212" s="402"/>
      <c r="E212" s="402">
        <v>4280</v>
      </c>
      <c r="F212" s="430" t="s">
        <v>288</v>
      </c>
      <c r="G212" s="430"/>
      <c r="H212" s="416">
        <v>1200</v>
      </c>
      <c r="I212" s="181">
        <v>1200</v>
      </c>
      <c r="J212" s="181">
        <v>0</v>
      </c>
      <c r="K212" s="416">
        <v>370</v>
      </c>
      <c r="L212" s="416">
        <v>370</v>
      </c>
      <c r="M212" s="417">
        <v>0</v>
      </c>
      <c r="N212" s="418">
        <f t="shared" si="3"/>
        <v>30.833333333333336</v>
      </c>
    </row>
    <row r="213" spans="2:14" ht="15" customHeight="1">
      <c r="B213" s="432"/>
      <c r="C213" s="432"/>
      <c r="D213" s="402"/>
      <c r="E213" s="402">
        <v>4300</v>
      </c>
      <c r="F213" s="430" t="s">
        <v>264</v>
      </c>
      <c r="G213" s="430"/>
      <c r="H213" s="416">
        <v>37100</v>
      </c>
      <c r="I213" s="181">
        <v>37100</v>
      </c>
      <c r="J213" s="181">
        <v>0</v>
      </c>
      <c r="K213" s="416">
        <v>35287.69</v>
      </c>
      <c r="L213" s="416">
        <v>35287.69</v>
      </c>
      <c r="M213" s="417">
        <v>0</v>
      </c>
      <c r="N213" s="418">
        <f t="shared" si="3"/>
        <v>95.11506738544475</v>
      </c>
    </row>
    <row r="214" spans="2:14" ht="15" customHeight="1">
      <c r="B214" s="432"/>
      <c r="C214" s="432"/>
      <c r="D214" s="402"/>
      <c r="E214" s="402">
        <v>4360</v>
      </c>
      <c r="F214" s="430" t="s">
        <v>446</v>
      </c>
      <c r="G214" s="430"/>
      <c r="H214" s="416">
        <v>3820</v>
      </c>
      <c r="I214" s="181">
        <v>3820</v>
      </c>
      <c r="J214" s="181">
        <v>0</v>
      </c>
      <c r="K214" s="416">
        <v>3543.18</v>
      </c>
      <c r="L214" s="416">
        <v>3543.18</v>
      </c>
      <c r="M214" s="417">
        <v>0</v>
      </c>
      <c r="N214" s="418">
        <f t="shared" si="3"/>
        <v>92.75340314136126</v>
      </c>
    </row>
    <row r="215" spans="2:14" ht="15" customHeight="1">
      <c r="B215" s="432"/>
      <c r="C215" s="432"/>
      <c r="D215" s="402"/>
      <c r="E215" s="402">
        <v>4410</v>
      </c>
      <c r="F215" s="430" t="s">
        <v>289</v>
      </c>
      <c r="G215" s="430"/>
      <c r="H215" s="416">
        <v>2500</v>
      </c>
      <c r="I215" s="181">
        <v>2500</v>
      </c>
      <c r="J215" s="181">
        <v>0</v>
      </c>
      <c r="K215" s="416">
        <v>1953.13</v>
      </c>
      <c r="L215" s="416">
        <v>1953.13</v>
      </c>
      <c r="M215" s="417">
        <v>0</v>
      </c>
      <c r="N215" s="418">
        <f t="shared" si="3"/>
        <v>78.1252</v>
      </c>
    </row>
    <row r="216" spans="2:14" ht="15" customHeight="1">
      <c r="B216" s="432"/>
      <c r="C216" s="432"/>
      <c r="D216" s="402"/>
      <c r="E216" s="402">
        <v>4430</v>
      </c>
      <c r="F216" s="430" t="s">
        <v>273</v>
      </c>
      <c r="G216" s="430"/>
      <c r="H216" s="416">
        <v>4884</v>
      </c>
      <c r="I216" s="181">
        <v>4884</v>
      </c>
      <c r="J216" s="181">
        <v>0</v>
      </c>
      <c r="K216" s="416">
        <v>4884</v>
      </c>
      <c r="L216" s="416">
        <v>4884</v>
      </c>
      <c r="M216" s="417">
        <v>0</v>
      </c>
      <c r="N216" s="418">
        <f t="shared" si="3"/>
        <v>100</v>
      </c>
    </row>
    <row r="217" spans="2:14" ht="19.5" customHeight="1">
      <c r="B217" s="432"/>
      <c r="C217" s="432"/>
      <c r="D217" s="402"/>
      <c r="E217" s="402">
        <v>4440</v>
      </c>
      <c r="F217" s="430" t="s">
        <v>291</v>
      </c>
      <c r="G217" s="430"/>
      <c r="H217" s="416">
        <v>83288</v>
      </c>
      <c r="I217" s="181">
        <v>83288</v>
      </c>
      <c r="J217" s="181">
        <v>0</v>
      </c>
      <c r="K217" s="416">
        <v>83288</v>
      </c>
      <c r="L217" s="416">
        <v>83288</v>
      </c>
      <c r="M217" s="417">
        <v>0</v>
      </c>
      <c r="N217" s="418">
        <f t="shared" si="3"/>
        <v>100</v>
      </c>
    </row>
    <row r="218" spans="2:14" ht="19.5" customHeight="1">
      <c r="B218" s="432"/>
      <c r="C218" s="432"/>
      <c r="D218" s="402"/>
      <c r="E218" s="402">
        <v>4520</v>
      </c>
      <c r="F218" s="430" t="s">
        <v>277</v>
      </c>
      <c r="G218" s="430"/>
      <c r="H218" s="416">
        <v>1240</v>
      </c>
      <c r="I218" s="181">
        <v>1240</v>
      </c>
      <c r="J218" s="181">
        <v>0</v>
      </c>
      <c r="K218" s="416">
        <v>1240</v>
      </c>
      <c r="L218" s="416">
        <v>1240</v>
      </c>
      <c r="M218" s="417">
        <v>0</v>
      </c>
      <c r="N218" s="418">
        <f t="shared" si="3"/>
        <v>100</v>
      </c>
    </row>
    <row r="219" spans="2:14" ht="19.5" customHeight="1">
      <c r="B219" s="432"/>
      <c r="C219" s="432"/>
      <c r="D219" s="402"/>
      <c r="E219" s="402">
        <v>4700</v>
      </c>
      <c r="F219" s="430" t="s">
        <v>292</v>
      </c>
      <c r="G219" s="430"/>
      <c r="H219" s="416">
        <v>500</v>
      </c>
      <c r="I219" s="181">
        <v>500</v>
      </c>
      <c r="J219" s="181">
        <v>0</v>
      </c>
      <c r="K219" s="416">
        <v>0</v>
      </c>
      <c r="L219" s="180">
        <v>0</v>
      </c>
      <c r="M219" s="417">
        <v>0</v>
      </c>
      <c r="N219" s="418">
        <f t="shared" si="3"/>
        <v>0</v>
      </c>
    </row>
    <row r="220" spans="2:14" ht="15" customHeight="1">
      <c r="B220" s="432"/>
      <c r="C220" s="432"/>
      <c r="D220" s="402"/>
      <c r="E220" s="402">
        <v>6050</v>
      </c>
      <c r="F220" s="430" t="s">
        <v>265</v>
      </c>
      <c r="G220" s="430"/>
      <c r="H220" s="416">
        <v>19800</v>
      </c>
      <c r="I220" s="181">
        <v>0</v>
      </c>
      <c r="J220" s="181">
        <v>19800</v>
      </c>
      <c r="K220" s="416">
        <v>19800</v>
      </c>
      <c r="L220" s="180">
        <v>0</v>
      </c>
      <c r="M220" s="416">
        <v>19800</v>
      </c>
      <c r="N220" s="418">
        <f t="shared" si="3"/>
        <v>100</v>
      </c>
    </row>
    <row r="221" spans="2:14" ht="15" customHeight="1">
      <c r="B221" s="432"/>
      <c r="C221" s="432"/>
      <c r="D221" s="402"/>
      <c r="E221" s="402">
        <v>6059</v>
      </c>
      <c r="F221" s="430" t="s">
        <v>265</v>
      </c>
      <c r="G221" s="430"/>
      <c r="H221" s="416">
        <v>48000</v>
      </c>
      <c r="I221" s="181">
        <v>0</v>
      </c>
      <c r="J221" s="181">
        <v>48000</v>
      </c>
      <c r="K221" s="416">
        <v>47545</v>
      </c>
      <c r="L221" s="180">
        <v>0</v>
      </c>
      <c r="M221" s="416">
        <v>47545</v>
      </c>
      <c r="N221" s="418">
        <f t="shared" si="3"/>
        <v>99.05208333333333</v>
      </c>
    </row>
    <row r="222" spans="2:14" s="214" customFormat="1" ht="15" customHeight="1">
      <c r="B222" s="431"/>
      <c r="C222" s="431"/>
      <c r="D222" s="383">
        <v>80113</v>
      </c>
      <c r="E222" s="383"/>
      <c r="F222" s="440" t="s">
        <v>307</v>
      </c>
      <c r="G222" s="440"/>
      <c r="H222" s="413">
        <v>339252</v>
      </c>
      <c r="I222" s="213">
        <v>339252</v>
      </c>
      <c r="J222" s="213">
        <v>0</v>
      </c>
      <c r="K222" s="413">
        <f>SUM(K223:K236)</f>
        <v>313135.22</v>
      </c>
      <c r="L222" s="413">
        <f>SUM(L223:L236)</f>
        <v>313135.22</v>
      </c>
      <c r="M222" s="413">
        <v>0</v>
      </c>
      <c r="N222" s="414">
        <f t="shared" si="3"/>
        <v>92.30165776472946</v>
      </c>
    </row>
    <row r="223" spans="2:14" ht="15" customHeight="1">
      <c r="B223" s="432"/>
      <c r="C223" s="432"/>
      <c r="D223" s="402"/>
      <c r="E223" s="402">
        <v>3020</v>
      </c>
      <c r="F223" s="430" t="s">
        <v>286</v>
      </c>
      <c r="G223" s="430"/>
      <c r="H223" s="416">
        <v>420</v>
      </c>
      <c r="I223" s="181">
        <v>420</v>
      </c>
      <c r="J223" s="181">
        <v>0</v>
      </c>
      <c r="K223" s="416">
        <v>124.55</v>
      </c>
      <c r="L223" s="416">
        <v>124.55</v>
      </c>
      <c r="M223" s="417">
        <v>0</v>
      </c>
      <c r="N223" s="418">
        <f t="shared" si="3"/>
        <v>29.654761904761905</v>
      </c>
    </row>
    <row r="224" spans="2:14" ht="15" customHeight="1">
      <c r="B224" s="432"/>
      <c r="C224" s="432"/>
      <c r="D224" s="402"/>
      <c r="E224" s="402">
        <v>4010</v>
      </c>
      <c r="F224" s="430" t="s">
        <v>282</v>
      </c>
      <c r="G224" s="430"/>
      <c r="H224" s="416">
        <v>57800</v>
      </c>
      <c r="I224" s="181">
        <v>57800</v>
      </c>
      <c r="J224" s="181">
        <v>0</v>
      </c>
      <c r="K224" s="416">
        <v>55575.64</v>
      </c>
      <c r="L224" s="416">
        <v>55575.64</v>
      </c>
      <c r="M224" s="417">
        <v>0</v>
      </c>
      <c r="N224" s="418">
        <f t="shared" si="3"/>
        <v>96.15162629757785</v>
      </c>
    </row>
    <row r="225" spans="2:14" ht="15" customHeight="1">
      <c r="B225" s="432"/>
      <c r="C225" s="432"/>
      <c r="D225" s="402"/>
      <c r="E225" s="402">
        <v>4040</v>
      </c>
      <c r="F225" s="430" t="s">
        <v>283</v>
      </c>
      <c r="G225" s="430"/>
      <c r="H225" s="416">
        <v>4200</v>
      </c>
      <c r="I225" s="181">
        <v>4200</v>
      </c>
      <c r="J225" s="181">
        <v>0</v>
      </c>
      <c r="K225" s="416">
        <v>3886.77</v>
      </c>
      <c r="L225" s="416">
        <v>3886.77</v>
      </c>
      <c r="M225" s="417">
        <v>0</v>
      </c>
      <c r="N225" s="418">
        <f t="shared" si="3"/>
        <v>92.54214285714286</v>
      </c>
    </row>
    <row r="226" spans="2:14" ht="15" customHeight="1">
      <c r="B226" s="432"/>
      <c r="C226" s="432"/>
      <c r="D226" s="402"/>
      <c r="E226" s="402">
        <v>4110</v>
      </c>
      <c r="F226" s="430" t="s">
        <v>270</v>
      </c>
      <c r="G226" s="430"/>
      <c r="H226" s="416">
        <v>10600</v>
      </c>
      <c r="I226" s="181">
        <v>10600</v>
      </c>
      <c r="J226" s="181">
        <v>0</v>
      </c>
      <c r="K226" s="416">
        <v>9780.04</v>
      </c>
      <c r="L226" s="416">
        <v>9780.04</v>
      </c>
      <c r="M226" s="417">
        <v>0</v>
      </c>
      <c r="N226" s="418">
        <f t="shared" si="3"/>
        <v>92.2645283018868</v>
      </c>
    </row>
    <row r="227" spans="2:14" ht="15" customHeight="1">
      <c r="B227" s="432"/>
      <c r="C227" s="432"/>
      <c r="D227" s="402"/>
      <c r="E227" s="402">
        <v>4120</v>
      </c>
      <c r="F227" s="430" t="s">
        <v>271</v>
      </c>
      <c r="G227" s="430"/>
      <c r="H227" s="416">
        <v>1600</v>
      </c>
      <c r="I227" s="181">
        <v>1600</v>
      </c>
      <c r="J227" s="181">
        <v>0</v>
      </c>
      <c r="K227" s="416">
        <v>1007.53</v>
      </c>
      <c r="L227" s="416">
        <v>1007.53</v>
      </c>
      <c r="M227" s="417">
        <v>0</v>
      </c>
      <c r="N227" s="418">
        <f t="shared" si="3"/>
        <v>62.970625000000005</v>
      </c>
    </row>
    <row r="228" spans="2:14" ht="12" customHeight="1">
      <c r="B228" s="432"/>
      <c r="C228" s="432"/>
      <c r="D228" s="402"/>
      <c r="E228" s="402">
        <v>4210</v>
      </c>
      <c r="F228" s="430" t="s">
        <v>278</v>
      </c>
      <c r="G228" s="430"/>
      <c r="H228" s="416">
        <v>35423</v>
      </c>
      <c r="I228" s="181">
        <v>35423</v>
      </c>
      <c r="J228" s="181">
        <v>0</v>
      </c>
      <c r="K228" s="416">
        <v>26872.67</v>
      </c>
      <c r="L228" s="416">
        <v>26872.67</v>
      </c>
      <c r="M228" s="417">
        <v>0</v>
      </c>
      <c r="N228" s="418">
        <f t="shared" si="3"/>
        <v>75.86220816983315</v>
      </c>
    </row>
    <row r="229" spans="2:14" ht="15" customHeight="1">
      <c r="B229" s="432"/>
      <c r="C229" s="432"/>
      <c r="D229" s="402"/>
      <c r="E229" s="402">
        <v>4270</v>
      </c>
      <c r="F229" s="430" t="s">
        <v>279</v>
      </c>
      <c r="G229" s="430"/>
      <c r="H229" s="416">
        <v>18000</v>
      </c>
      <c r="I229" s="181">
        <v>18000</v>
      </c>
      <c r="J229" s="181">
        <v>0</v>
      </c>
      <c r="K229" s="416">
        <v>15477.83</v>
      </c>
      <c r="L229" s="416">
        <v>15477.83</v>
      </c>
      <c r="M229" s="417">
        <v>0</v>
      </c>
      <c r="N229" s="418">
        <f t="shared" si="3"/>
        <v>85.98794444444444</v>
      </c>
    </row>
    <row r="230" spans="2:14" ht="15" customHeight="1">
      <c r="B230" s="432"/>
      <c r="C230" s="432"/>
      <c r="D230" s="402"/>
      <c r="E230" s="402">
        <v>4280</v>
      </c>
      <c r="F230" s="430" t="s">
        <v>288</v>
      </c>
      <c r="G230" s="430"/>
      <c r="H230" s="416">
        <v>330</v>
      </c>
      <c r="I230" s="181">
        <v>330</v>
      </c>
      <c r="J230" s="181">
        <v>0</v>
      </c>
      <c r="K230" s="416">
        <v>330</v>
      </c>
      <c r="L230" s="416">
        <v>330</v>
      </c>
      <c r="M230" s="417">
        <v>0</v>
      </c>
      <c r="N230" s="418">
        <f t="shared" si="3"/>
        <v>100</v>
      </c>
    </row>
    <row r="231" spans="2:14" ht="15" customHeight="1">
      <c r="B231" s="432"/>
      <c r="C231" s="432"/>
      <c r="D231" s="402"/>
      <c r="E231" s="402">
        <v>4300</v>
      </c>
      <c r="F231" s="430" t="s">
        <v>264</v>
      </c>
      <c r="G231" s="430"/>
      <c r="H231" s="416">
        <v>204252</v>
      </c>
      <c r="I231" s="181">
        <v>204252</v>
      </c>
      <c r="J231" s="181">
        <v>0</v>
      </c>
      <c r="K231" s="416">
        <v>194272.2</v>
      </c>
      <c r="L231" s="416">
        <v>194272.2</v>
      </c>
      <c r="M231" s="417">
        <v>0</v>
      </c>
      <c r="N231" s="418">
        <f t="shared" si="3"/>
        <v>95.11397685212386</v>
      </c>
    </row>
    <row r="232" spans="2:14" ht="15" customHeight="1">
      <c r="B232" s="432"/>
      <c r="C232" s="432"/>
      <c r="D232" s="402"/>
      <c r="E232" s="402">
        <v>4410</v>
      </c>
      <c r="F232" s="430" t="s">
        <v>289</v>
      </c>
      <c r="G232" s="430"/>
      <c r="H232" s="416">
        <v>300</v>
      </c>
      <c r="I232" s="181">
        <v>300</v>
      </c>
      <c r="J232" s="181">
        <v>0</v>
      </c>
      <c r="K232" s="416">
        <v>45.8</v>
      </c>
      <c r="L232" s="416">
        <v>45.8</v>
      </c>
      <c r="M232" s="417">
        <v>0</v>
      </c>
      <c r="N232" s="418">
        <f t="shared" si="3"/>
        <v>15.266666666666664</v>
      </c>
    </row>
    <row r="233" spans="2:14" ht="15" customHeight="1">
      <c r="B233" s="432"/>
      <c r="C233" s="432"/>
      <c r="D233" s="402"/>
      <c r="E233" s="402">
        <v>4430</v>
      </c>
      <c r="F233" s="430" t="s">
        <v>273</v>
      </c>
      <c r="G233" s="430"/>
      <c r="H233" s="416">
        <v>2000</v>
      </c>
      <c r="I233" s="181">
        <v>2000</v>
      </c>
      <c r="J233" s="181">
        <v>0</v>
      </c>
      <c r="K233" s="416">
        <v>1570.5</v>
      </c>
      <c r="L233" s="416">
        <v>1570.5</v>
      </c>
      <c r="M233" s="417">
        <v>0</v>
      </c>
      <c r="N233" s="418">
        <f t="shared" si="3"/>
        <v>78.525</v>
      </c>
    </row>
    <row r="234" spans="2:14" ht="19.5" customHeight="1">
      <c r="B234" s="432"/>
      <c r="C234" s="432"/>
      <c r="D234" s="402"/>
      <c r="E234" s="402">
        <v>4440</v>
      </c>
      <c r="F234" s="430" t="s">
        <v>291</v>
      </c>
      <c r="G234" s="430"/>
      <c r="H234" s="416">
        <v>2027</v>
      </c>
      <c r="I234" s="181">
        <v>2027</v>
      </c>
      <c r="J234" s="181">
        <v>0</v>
      </c>
      <c r="K234" s="416">
        <v>2027</v>
      </c>
      <c r="L234" s="416">
        <v>2027</v>
      </c>
      <c r="M234" s="417">
        <v>0</v>
      </c>
      <c r="N234" s="418">
        <f t="shared" si="3"/>
        <v>100</v>
      </c>
    </row>
    <row r="235" spans="2:14" ht="19.5" customHeight="1">
      <c r="B235" s="432"/>
      <c r="C235" s="432"/>
      <c r="D235" s="402"/>
      <c r="E235" s="402">
        <v>4500</v>
      </c>
      <c r="F235" s="430" t="s">
        <v>308</v>
      </c>
      <c r="G235" s="430"/>
      <c r="H235" s="416">
        <v>1600</v>
      </c>
      <c r="I235" s="181">
        <v>1600</v>
      </c>
      <c r="J235" s="181">
        <v>0</v>
      </c>
      <c r="K235" s="416">
        <v>1546</v>
      </c>
      <c r="L235" s="416">
        <v>1546</v>
      </c>
      <c r="M235" s="417">
        <v>0</v>
      </c>
      <c r="N235" s="418">
        <f t="shared" si="3"/>
        <v>96.625</v>
      </c>
    </row>
    <row r="236" spans="2:14" ht="15" customHeight="1">
      <c r="B236" s="432"/>
      <c r="C236" s="432"/>
      <c r="D236" s="402"/>
      <c r="E236" s="402">
        <v>4780</v>
      </c>
      <c r="F236" s="430" t="s">
        <v>309</v>
      </c>
      <c r="G236" s="430"/>
      <c r="H236" s="416">
        <v>700</v>
      </c>
      <c r="I236" s="181">
        <v>700</v>
      </c>
      <c r="J236" s="181">
        <v>0</v>
      </c>
      <c r="K236" s="416">
        <v>618.69</v>
      </c>
      <c r="L236" s="416">
        <v>618.69</v>
      </c>
      <c r="M236" s="417">
        <v>0</v>
      </c>
      <c r="N236" s="418">
        <f t="shared" si="3"/>
        <v>88.38428571428572</v>
      </c>
    </row>
    <row r="237" spans="2:14" s="214" customFormat="1" ht="19.5" customHeight="1">
      <c r="B237" s="431"/>
      <c r="C237" s="431"/>
      <c r="D237" s="383">
        <v>80114</v>
      </c>
      <c r="E237" s="383"/>
      <c r="F237" s="440" t="s">
        <v>199</v>
      </c>
      <c r="G237" s="440"/>
      <c r="H237" s="413">
        <v>406150</v>
      </c>
      <c r="I237" s="213">
        <v>406150</v>
      </c>
      <c r="J237" s="213">
        <v>0</v>
      </c>
      <c r="K237" s="413">
        <f>SUM(K238:K254)</f>
        <v>395106.18</v>
      </c>
      <c r="L237" s="413">
        <f>SUM(L238:L254)</f>
        <v>395106.18</v>
      </c>
      <c r="M237" s="413">
        <v>0</v>
      </c>
      <c r="N237" s="414">
        <f t="shared" si="3"/>
        <v>97.28085190200665</v>
      </c>
    </row>
    <row r="238" spans="2:14" ht="15" customHeight="1">
      <c r="B238" s="432"/>
      <c r="C238" s="432"/>
      <c r="D238" s="402"/>
      <c r="E238" s="402">
        <v>3020</v>
      </c>
      <c r="F238" s="430" t="s">
        <v>286</v>
      </c>
      <c r="G238" s="430"/>
      <c r="H238" s="416">
        <v>1300</v>
      </c>
      <c r="I238" s="181">
        <v>1300</v>
      </c>
      <c r="J238" s="181">
        <v>0</v>
      </c>
      <c r="K238" s="416">
        <v>1050.31</v>
      </c>
      <c r="L238" s="416">
        <v>1050.31</v>
      </c>
      <c r="M238" s="417">
        <v>0</v>
      </c>
      <c r="N238" s="418">
        <f t="shared" si="3"/>
        <v>80.79307692307692</v>
      </c>
    </row>
    <row r="239" spans="2:14" ht="15" customHeight="1">
      <c r="B239" s="432"/>
      <c r="C239" s="432"/>
      <c r="D239" s="402"/>
      <c r="E239" s="402">
        <v>4010</v>
      </c>
      <c r="F239" s="430" t="s">
        <v>282</v>
      </c>
      <c r="G239" s="430"/>
      <c r="H239" s="416">
        <v>279800</v>
      </c>
      <c r="I239" s="181">
        <v>279800</v>
      </c>
      <c r="J239" s="181">
        <v>0</v>
      </c>
      <c r="K239" s="416">
        <v>277475.46</v>
      </c>
      <c r="L239" s="416">
        <v>277475.46</v>
      </c>
      <c r="M239" s="417">
        <v>0</v>
      </c>
      <c r="N239" s="418">
        <f aca="true" t="shared" si="4" ref="N239:N302">K239/H239*100</f>
        <v>99.16921372408865</v>
      </c>
    </row>
    <row r="240" spans="2:14" ht="15" customHeight="1">
      <c r="B240" s="432"/>
      <c r="C240" s="432"/>
      <c r="D240" s="402"/>
      <c r="E240" s="402">
        <v>4040</v>
      </c>
      <c r="F240" s="430" t="s">
        <v>283</v>
      </c>
      <c r="G240" s="430"/>
      <c r="H240" s="416">
        <v>17900</v>
      </c>
      <c r="I240" s="181">
        <v>17900</v>
      </c>
      <c r="J240" s="181">
        <v>0</v>
      </c>
      <c r="K240" s="416">
        <v>17505.57</v>
      </c>
      <c r="L240" s="416">
        <v>17505.57</v>
      </c>
      <c r="M240" s="417">
        <v>0</v>
      </c>
      <c r="N240" s="418">
        <f t="shared" si="4"/>
        <v>97.79648044692738</v>
      </c>
    </row>
    <row r="241" spans="2:14" ht="15" customHeight="1">
      <c r="B241" s="432"/>
      <c r="C241" s="432"/>
      <c r="D241" s="402"/>
      <c r="E241" s="402">
        <v>4110</v>
      </c>
      <c r="F241" s="430" t="s">
        <v>270</v>
      </c>
      <c r="G241" s="430"/>
      <c r="H241" s="416">
        <v>50100</v>
      </c>
      <c r="I241" s="181">
        <v>50100</v>
      </c>
      <c r="J241" s="181">
        <v>0</v>
      </c>
      <c r="K241" s="416">
        <v>47427.76</v>
      </c>
      <c r="L241" s="416">
        <v>47427.76</v>
      </c>
      <c r="M241" s="417">
        <v>0</v>
      </c>
      <c r="N241" s="418">
        <f t="shared" si="4"/>
        <v>94.6661876247505</v>
      </c>
    </row>
    <row r="242" spans="2:14" ht="15" customHeight="1">
      <c r="B242" s="432"/>
      <c r="C242" s="432"/>
      <c r="D242" s="402"/>
      <c r="E242" s="402">
        <v>4120</v>
      </c>
      <c r="F242" s="430" t="s">
        <v>271</v>
      </c>
      <c r="G242" s="430"/>
      <c r="H242" s="416">
        <v>7500</v>
      </c>
      <c r="I242" s="181">
        <v>7500</v>
      </c>
      <c r="J242" s="181">
        <v>0</v>
      </c>
      <c r="K242" s="416">
        <v>5854.74</v>
      </c>
      <c r="L242" s="416">
        <v>5854.74</v>
      </c>
      <c r="M242" s="417">
        <v>0</v>
      </c>
      <c r="N242" s="418">
        <f t="shared" si="4"/>
        <v>78.0632</v>
      </c>
    </row>
    <row r="243" spans="2:14" ht="15" customHeight="1">
      <c r="B243" s="432"/>
      <c r="C243" s="432"/>
      <c r="D243" s="402"/>
      <c r="E243" s="402">
        <v>4170</v>
      </c>
      <c r="F243" s="430" t="s">
        <v>272</v>
      </c>
      <c r="G243" s="430"/>
      <c r="H243" s="416">
        <v>7725</v>
      </c>
      <c r="I243" s="181">
        <v>7725</v>
      </c>
      <c r="J243" s="181">
        <v>0</v>
      </c>
      <c r="K243" s="416">
        <v>7725</v>
      </c>
      <c r="L243" s="416">
        <v>7725</v>
      </c>
      <c r="M243" s="417">
        <v>0</v>
      </c>
      <c r="N243" s="418">
        <f t="shared" si="4"/>
        <v>100</v>
      </c>
    </row>
    <row r="244" spans="2:14" ht="15" customHeight="1">
      <c r="B244" s="432"/>
      <c r="C244" s="432"/>
      <c r="D244" s="402"/>
      <c r="E244" s="402">
        <v>4210</v>
      </c>
      <c r="F244" s="430" t="s">
        <v>278</v>
      </c>
      <c r="G244" s="430"/>
      <c r="H244" s="416">
        <v>15880</v>
      </c>
      <c r="I244" s="181">
        <v>15880</v>
      </c>
      <c r="J244" s="181">
        <v>0</v>
      </c>
      <c r="K244" s="416">
        <v>15367.42</v>
      </c>
      <c r="L244" s="416">
        <v>15367.42</v>
      </c>
      <c r="M244" s="417">
        <v>0</v>
      </c>
      <c r="N244" s="418">
        <f t="shared" si="4"/>
        <v>96.77216624685138</v>
      </c>
    </row>
    <row r="245" spans="2:14" ht="15" customHeight="1">
      <c r="B245" s="432"/>
      <c r="C245" s="432"/>
      <c r="D245" s="402"/>
      <c r="E245" s="402">
        <v>4260</v>
      </c>
      <c r="F245" s="430" t="s">
        <v>263</v>
      </c>
      <c r="G245" s="430"/>
      <c r="H245" s="416">
        <v>2600</v>
      </c>
      <c r="I245" s="181">
        <v>2600</v>
      </c>
      <c r="J245" s="181">
        <v>0</v>
      </c>
      <c r="K245" s="416">
        <v>2217.85</v>
      </c>
      <c r="L245" s="416">
        <v>2217.85</v>
      </c>
      <c r="M245" s="417">
        <v>0</v>
      </c>
      <c r="N245" s="418">
        <f t="shared" si="4"/>
        <v>85.30192307692307</v>
      </c>
    </row>
    <row r="246" spans="2:14" ht="15" customHeight="1">
      <c r="B246" s="432"/>
      <c r="C246" s="432"/>
      <c r="D246" s="402"/>
      <c r="E246" s="402">
        <v>4270</v>
      </c>
      <c r="F246" s="430" t="s">
        <v>279</v>
      </c>
      <c r="G246" s="430"/>
      <c r="H246" s="416">
        <v>1000</v>
      </c>
      <c r="I246" s="181">
        <v>1000</v>
      </c>
      <c r="J246" s="181">
        <v>0</v>
      </c>
      <c r="K246" s="416">
        <v>0</v>
      </c>
      <c r="L246" s="416">
        <v>0</v>
      </c>
      <c r="M246" s="417">
        <v>0</v>
      </c>
      <c r="N246" s="418">
        <f t="shared" si="4"/>
        <v>0</v>
      </c>
    </row>
    <row r="247" spans="2:14" ht="15" customHeight="1">
      <c r="B247" s="432"/>
      <c r="C247" s="432"/>
      <c r="D247" s="402"/>
      <c r="E247" s="402">
        <v>4280</v>
      </c>
      <c r="F247" s="430" t="s">
        <v>288</v>
      </c>
      <c r="G247" s="430"/>
      <c r="H247" s="416">
        <v>300</v>
      </c>
      <c r="I247" s="181">
        <v>300</v>
      </c>
      <c r="J247" s="181">
        <v>0</v>
      </c>
      <c r="K247" s="416">
        <v>170</v>
      </c>
      <c r="L247" s="416">
        <v>170</v>
      </c>
      <c r="M247" s="417">
        <v>0</v>
      </c>
      <c r="N247" s="418">
        <f t="shared" si="4"/>
        <v>56.666666666666664</v>
      </c>
    </row>
    <row r="248" spans="2:14" ht="15" customHeight="1">
      <c r="B248" s="432"/>
      <c r="C248" s="432"/>
      <c r="D248" s="402"/>
      <c r="E248" s="402">
        <v>4300</v>
      </c>
      <c r="F248" s="430" t="s">
        <v>264</v>
      </c>
      <c r="G248" s="430"/>
      <c r="H248" s="416">
        <v>11100</v>
      </c>
      <c r="I248" s="181">
        <v>11100</v>
      </c>
      <c r="J248" s="181">
        <v>0</v>
      </c>
      <c r="K248" s="416">
        <v>10952.42</v>
      </c>
      <c r="L248" s="416">
        <v>10952.42</v>
      </c>
      <c r="M248" s="417">
        <v>0</v>
      </c>
      <c r="N248" s="418">
        <f t="shared" si="4"/>
        <v>98.67045045045046</v>
      </c>
    </row>
    <row r="249" spans="2:14" ht="15" customHeight="1">
      <c r="B249" s="432"/>
      <c r="C249" s="432"/>
      <c r="D249" s="402"/>
      <c r="E249" s="402">
        <v>4360</v>
      </c>
      <c r="F249" s="430" t="s">
        <v>446</v>
      </c>
      <c r="G249" s="430"/>
      <c r="H249" s="416">
        <v>2400</v>
      </c>
      <c r="I249" s="181">
        <v>2400</v>
      </c>
      <c r="J249" s="181">
        <v>0</v>
      </c>
      <c r="K249" s="416">
        <v>1670.52</v>
      </c>
      <c r="L249" s="416">
        <v>1670.52</v>
      </c>
      <c r="M249" s="417">
        <v>0</v>
      </c>
      <c r="N249" s="418">
        <f t="shared" si="4"/>
        <v>69.60499999999999</v>
      </c>
    </row>
    <row r="250" spans="2:14" ht="15" customHeight="1">
      <c r="B250" s="432"/>
      <c r="C250" s="432"/>
      <c r="D250" s="402"/>
      <c r="E250" s="402">
        <v>4410</v>
      </c>
      <c r="F250" s="430" t="s">
        <v>289</v>
      </c>
      <c r="G250" s="430"/>
      <c r="H250" s="416">
        <v>1275</v>
      </c>
      <c r="I250" s="181">
        <v>1275</v>
      </c>
      <c r="J250" s="181">
        <v>0</v>
      </c>
      <c r="K250" s="416">
        <v>426.61</v>
      </c>
      <c r="L250" s="416">
        <v>426.61</v>
      </c>
      <c r="M250" s="417">
        <v>0</v>
      </c>
      <c r="N250" s="418">
        <f t="shared" si="4"/>
        <v>33.459607843137256</v>
      </c>
    </row>
    <row r="251" spans="2:14" ht="15" customHeight="1">
      <c r="B251" s="432"/>
      <c r="C251" s="432"/>
      <c r="D251" s="402"/>
      <c r="E251" s="402">
        <v>4430</v>
      </c>
      <c r="F251" s="430" t="s">
        <v>273</v>
      </c>
      <c r="G251" s="430"/>
      <c r="H251" s="416">
        <v>100</v>
      </c>
      <c r="I251" s="181">
        <v>100</v>
      </c>
      <c r="J251" s="181">
        <v>0</v>
      </c>
      <c r="K251" s="416">
        <v>100</v>
      </c>
      <c r="L251" s="416">
        <v>100</v>
      </c>
      <c r="M251" s="417">
        <v>0</v>
      </c>
      <c r="N251" s="418">
        <f t="shared" si="4"/>
        <v>100</v>
      </c>
    </row>
    <row r="252" spans="2:14" ht="19.5" customHeight="1">
      <c r="B252" s="432"/>
      <c r="C252" s="432"/>
      <c r="D252" s="402"/>
      <c r="E252" s="402">
        <v>4440</v>
      </c>
      <c r="F252" s="430" t="s">
        <v>291</v>
      </c>
      <c r="G252" s="430"/>
      <c r="H252" s="416">
        <v>5470</v>
      </c>
      <c r="I252" s="181">
        <v>5470</v>
      </c>
      <c r="J252" s="181">
        <v>0</v>
      </c>
      <c r="K252" s="416">
        <v>5470</v>
      </c>
      <c r="L252" s="416">
        <v>5470</v>
      </c>
      <c r="M252" s="417">
        <v>0</v>
      </c>
      <c r="N252" s="418">
        <f t="shared" si="4"/>
        <v>100</v>
      </c>
    </row>
    <row r="253" spans="2:14" ht="19.5" customHeight="1">
      <c r="B253" s="432"/>
      <c r="C253" s="432"/>
      <c r="D253" s="402"/>
      <c r="E253" s="402">
        <v>4520</v>
      </c>
      <c r="F253" s="430" t="s">
        <v>277</v>
      </c>
      <c r="G253" s="430"/>
      <c r="H253" s="416">
        <v>200</v>
      </c>
      <c r="I253" s="181">
        <v>200</v>
      </c>
      <c r="J253" s="181">
        <v>0</v>
      </c>
      <c r="K253" s="416">
        <v>200</v>
      </c>
      <c r="L253" s="416">
        <v>200</v>
      </c>
      <c r="M253" s="417">
        <v>0</v>
      </c>
      <c r="N253" s="418">
        <f t="shared" si="4"/>
        <v>100</v>
      </c>
    </row>
    <row r="254" spans="2:14" ht="19.5" customHeight="1">
      <c r="B254" s="432"/>
      <c r="C254" s="432"/>
      <c r="D254" s="402"/>
      <c r="E254" s="402">
        <v>4700</v>
      </c>
      <c r="F254" s="430" t="s">
        <v>292</v>
      </c>
      <c r="G254" s="430"/>
      <c r="H254" s="416">
        <v>1500</v>
      </c>
      <c r="I254" s="181">
        <v>1500</v>
      </c>
      <c r="J254" s="181">
        <v>0</v>
      </c>
      <c r="K254" s="416">
        <v>1492.52</v>
      </c>
      <c r="L254" s="416">
        <v>1492.52</v>
      </c>
      <c r="M254" s="417">
        <v>0</v>
      </c>
      <c r="N254" s="418">
        <f t="shared" si="4"/>
        <v>99.50133333333333</v>
      </c>
    </row>
    <row r="255" spans="2:14" s="214" customFormat="1" ht="15" customHeight="1">
      <c r="B255" s="431"/>
      <c r="C255" s="431"/>
      <c r="D255" s="383">
        <v>80146</v>
      </c>
      <c r="E255" s="383"/>
      <c r="F255" s="440" t="s">
        <v>310</v>
      </c>
      <c r="G255" s="440"/>
      <c r="H255" s="413">
        <v>51503</v>
      </c>
      <c r="I255" s="213">
        <v>51503</v>
      </c>
      <c r="J255" s="213">
        <v>0</v>
      </c>
      <c r="K255" s="413">
        <f>SUM(K256:K259)</f>
        <v>44801.37</v>
      </c>
      <c r="L255" s="413">
        <f>SUM(L256:L259)</f>
        <v>44801.37</v>
      </c>
      <c r="M255" s="413">
        <v>0</v>
      </c>
      <c r="N255" s="414">
        <f t="shared" si="4"/>
        <v>86.98788420092033</v>
      </c>
    </row>
    <row r="256" spans="2:14" ht="15" customHeight="1">
      <c r="B256" s="432"/>
      <c r="C256" s="432"/>
      <c r="D256" s="402"/>
      <c r="E256" s="402">
        <v>4210</v>
      </c>
      <c r="F256" s="430" t="s">
        <v>278</v>
      </c>
      <c r="G256" s="430"/>
      <c r="H256" s="416">
        <v>2878</v>
      </c>
      <c r="I256" s="181">
        <v>2878</v>
      </c>
      <c r="J256" s="181">
        <v>0</v>
      </c>
      <c r="K256" s="416">
        <v>2477.4</v>
      </c>
      <c r="L256" s="416">
        <v>2477.4</v>
      </c>
      <c r="M256" s="417">
        <v>0</v>
      </c>
      <c r="N256" s="418">
        <f t="shared" si="4"/>
        <v>86.08061153578875</v>
      </c>
    </row>
    <row r="257" spans="2:14" ht="15" customHeight="1">
      <c r="B257" s="432"/>
      <c r="C257" s="432"/>
      <c r="D257" s="402"/>
      <c r="E257" s="402">
        <v>4300</v>
      </c>
      <c r="F257" s="430" t="s">
        <v>264</v>
      </c>
      <c r="G257" s="430"/>
      <c r="H257" s="416">
        <v>8402</v>
      </c>
      <c r="I257" s="181">
        <v>8402</v>
      </c>
      <c r="J257" s="181">
        <v>0</v>
      </c>
      <c r="K257" s="416">
        <v>6756.13</v>
      </c>
      <c r="L257" s="416">
        <v>6756.13</v>
      </c>
      <c r="M257" s="417">
        <v>0</v>
      </c>
      <c r="N257" s="418">
        <f t="shared" si="4"/>
        <v>80.41097357771959</v>
      </c>
    </row>
    <row r="258" spans="2:14" ht="15" customHeight="1">
      <c r="B258" s="432"/>
      <c r="C258" s="432"/>
      <c r="D258" s="402"/>
      <c r="E258" s="402">
        <v>4410</v>
      </c>
      <c r="F258" s="430" t="s">
        <v>289</v>
      </c>
      <c r="G258" s="430"/>
      <c r="H258" s="416">
        <v>9146</v>
      </c>
      <c r="I258" s="181">
        <v>9146</v>
      </c>
      <c r="J258" s="181">
        <v>0</v>
      </c>
      <c r="K258" s="416">
        <v>6102.35</v>
      </c>
      <c r="L258" s="416">
        <v>6102.35</v>
      </c>
      <c r="M258" s="417">
        <v>0</v>
      </c>
      <c r="N258" s="418">
        <f t="shared" si="4"/>
        <v>66.72151760332386</v>
      </c>
    </row>
    <row r="259" spans="2:14" ht="19.5" customHeight="1">
      <c r="B259" s="432"/>
      <c r="C259" s="432"/>
      <c r="D259" s="402"/>
      <c r="E259" s="402">
        <v>4700</v>
      </c>
      <c r="F259" s="430" t="s">
        <v>292</v>
      </c>
      <c r="G259" s="430"/>
      <c r="H259" s="416">
        <v>31077</v>
      </c>
      <c r="I259" s="181">
        <v>31077</v>
      </c>
      <c r="J259" s="181">
        <v>0</v>
      </c>
      <c r="K259" s="416">
        <v>29465.49</v>
      </c>
      <c r="L259" s="416">
        <v>29465.49</v>
      </c>
      <c r="M259" s="417">
        <v>0</v>
      </c>
      <c r="N259" s="418">
        <f t="shared" si="4"/>
        <v>94.81446085529491</v>
      </c>
    </row>
    <row r="260" spans="2:14" s="214" customFormat="1" ht="39" customHeight="1">
      <c r="B260" s="431"/>
      <c r="C260" s="431"/>
      <c r="D260" s="383">
        <v>80149</v>
      </c>
      <c r="E260" s="383"/>
      <c r="F260" s="440" t="s">
        <v>78</v>
      </c>
      <c r="G260" s="440"/>
      <c r="H260" s="413">
        <v>21831</v>
      </c>
      <c r="I260" s="213">
        <v>21831</v>
      </c>
      <c r="J260" s="213">
        <v>0</v>
      </c>
      <c r="K260" s="413">
        <f>SUM(K261:K263)</f>
        <v>21831</v>
      </c>
      <c r="L260" s="413">
        <f>SUM(L261:L263)</f>
        <v>21831</v>
      </c>
      <c r="M260" s="413">
        <v>0</v>
      </c>
      <c r="N260" s="414">
        <f t="shared" si="4"/>
        <v>100</v>
      </c>
    </row>
    <row r="261" spans="2:14" ht="15" customHeight="1">
      <c r="B261" s="432"/>
      <c r="C261" s="432"/>
      <c r="D261" s="402"/>
      <c r="E261" s="402">
        <v>4010</v>
      </c>
      <c r="F261" s="430" t="s">
        <v>282</v>
      </c>
      <c r="G261" s="430"/>
      <c r="H261" s="416">
        <v>18284</v>
      </c>
      <c r="I261" s="181">
        <v>18284</v>
      </c>
      <c r="J261" s="181">
        <v>0</v>
      </c>
      <c r="K261" s="416">
        <v>18284</v>
      </c>
      <c r="L261" s="416">
        <v>18284</v>
      </c>
      <c r="M261" s="417">
        <v>0</v>
      </c>
      <c r="N261" s="418">
        <f t="shared" si="4"/>
        <v>100</v>
      </c>
    </row>
    <row r="262" spans="2:14" ht="15" customHeight="1">
      <c r="B262" s="432"/>
      <c r="C262" s="432"/>
      <c r="D262" s="402"/>
      <c r="E262" s="402">
        <v>4110</v>
      </c>
      <c r="F262" s="430" t="s">
        <v>270</v>
      </c>
      <c r="G262" s="430"/>
      <c r="H262" s="416">
        <v>3098.64</v>
      </c>
      <c r="I262" s="181">
        <v>3098.64</v>
      </c>
      <c r="J262" s="181">
        <v>0</v>
      </c>
      <c r="K262" s="416">
        <v>3098.64</v>
      </c>
      <c r="L262" s="416">
        <v>3098.64</v>
      </c>
      <c r="M262" s="417">
        <v>0</v>
      </c>
      <c r="N262" s="418">
        <f t="shared" si="4"/>
        <v>100</v>
      </c>
    </row>
    <row r="263" spans="2:14" ht="15" customHeight="1">
      <c r="B263" s="432"/>
      <c r="C263" s="432"/>
      <c r="D263" s="402"/>
      <c r="E263" s="402">
        <v>4120</v>
      </c>
      <c r="F263" s="430" t="s">
        <v>271</v>
      </c>
      <c r="G263" s="430"/>
      <c r="H263" s="416">
        <v>448.36</v>
      </c>
      <c r="I263" s="181">
        <v>448.36</v>
      </c>
      <c r="J263" s="181">
        <v>0</v>
      </c>
      <c r="K263" s="416">
        <v>448.36</v>
      </c>
      <c r="L263" s="416">
        <v>448.36</v>
      </c>
      <c r="M263" s="417">
        <v>0</v>
      </c>
      <c r="N263" s="418">
        <f t="shared" si="4"/>
        <v>100</v>
      </c>
    </row>
    <row r="264" spans="2:14" s="214" customFormat="1" ht="45.75" customHeight="1">
      <c r="B264" s="431"/>
      <c r="C264" s="431"/>
      <c r="D264" s="383">
        <v>80150</v>
      </c>
      <c r="E264" s="383"/>
      <c r="F264" s="440" t="s">
        <v>433</v>
      </c>
      <c r="G264" s="440"/>
      <c r="H264" s="413">
        <v>409527.89</v>
      </c>
      <c r="I264" s="213">
        <v>409527.89</v>
      </c>
      <c r="J264" s="213">
        <v>0</v>
      </c>
      <c r="K264" s="413">
        <f>SUM(K265:K269)</f>
        <v>406855.52</v>
      </c>
      <c r="L264" s="413">
        <f>SUM(L265:L269)</f>
        <v>406855.52</v>
      </c>
      <c r="M264" s="413">
        <v>0</v>
      </c>
      <c r="N264" s="414">
        <f t="shared" si="4"/>
        <v>99.34745103685124</v>
      </c>
    </row>
    <row r="265" spans="2:14" ht="15" customHeight="1">
      <c r="B265" s="432"/>
      <c r="C265" s="432"/>
      <c r="D265" s="402"/>
      <c r="E265" s="402">
        <v>4010</v>
      </c>
      <c r="F265" s="430" t="s">
        <v>282</v>
      </c>
      <c r="G265" s="430"/>
      <c r="H265" s="416">
        <v>340358</v>
      </c>
      <c r="I265" s="181">
        <v>340358</v>
      </c>
      <c r="J265" s="181">
        <v>0</v>
      </c>
      <c r="K265" s="416">
        <v>340358</v>
      </c>
      <c r="L265" s="416">
        <v>340358</v>
      </c>
      <c r="M265" s="417">
        <v>0</v>
      </c>
      <c r="N265" s="418">
        <f t="shared" si="4"/>
        <v>100</v>
      </c>
    </row>
    <row r="266" spans="2:14" ht="15" customHeight="1">
      <c r="B266" s="432"/>
      <c r="C266" s="432"/>
      <c r="D266" s="402"/>
      <c r="E266" s="402">
        <v>4110</v>
      </c>
      <c r="F266" s="430" t="s">
        <v>270</v>
      </c>
      <c r="G266" s="430"/>
      <c r="H266" s="416">
        <v>57600.76</v>
      </c>
      <c r="I266" s="181">
        <v>57600.76</v>
      </c>
      <c r="J266" s="181">
        <v>0</v>
      </c>
      <c r="K266" s="416">
        <v>57600.76</v>
      </c>
      <c r="L266" s="416">
        <v>57600.76</v>
      </c>
      <c r="M266" s="417">
        <v>0</v>
      </c>
      <c r="N266" s="418">
        <f t="shared" si="4"/>
        <v>100</v>
      </c>
    </row>
    <row r="267" spans="2:14" ht="15" customHeight="1">
      <c r="B267" s="432"/>
      <c r="C267" s="432"/>
      <c r="D267" s="402"/>
      <c r="E267" s="402">
        <v>4120</v>
      </c>
      <c r="F267" s="430" t="s">
        <v>271</v>
      </c>
      <c r="G267" s="430"/>
      <c r="H267" s="416">
        <v>8339.24</v>
      </c>
      <c r="I267" s="181">
        <v>8339.24</v>
      </c>
      <c r="J267" s="181">
        <v>0</v>
      </c>
      <c r="K267" s="416">
        <v>8339.24</v>
      </c>
      <c r="L267" s="416">
        <v>8339.24</v>
      </c>
      <c r="M267" s="417">
        <v>0</v>
      </c>
      <c r="N267" s="418">
        <f t="shared" si="4"/>
        <v>100</v>
      </c>
    </row>
    <row r="268" spans="2:14" ht="15" customHeight="1">
      <c r="B268" s="432"/>
      <c r="C268" s="432"/>
      <c r="D268" s="402"/>
      <c r="E268" s="402">
        <v>4210</v>
      </c>
      <c r="F268" s="430" t="s">
        <v>278</v>
      </c>
      <c r="G268" s="430"/>
      <c r="H268" s="416">
        <v>31.96</v>
      </c>
      <c r="I268" s="181">
        <v>31.96</v>
      </c>
      <c r="J268" s="181">
        <v>0</v>
      </c>
      <c r="K268" s="416">
        <v>5.52</v>
      </c>
      <c r="L268" s="416">
        <v>5.52</v>
      </c>
      <c r="M268" s="417">
        <v>0</v>
      </c>
      <c r="N268" s="418">
        <f t="shared" si="4"/>
        <v>17.27158948685857</v>
      </c>
    </row>
    <row r="269" spans="2:14" ht="15" customHeight="1">
      <c r="B269" s="432"/>
      <c r="C269" s="432"/>
      <c r="D269" s="402"/>
      <c r="E269" s="402">
        <v>4240</v>
      </c>
      <c r="F269" s="430" t="s">
        <v>565</v>
      </c>
      <c r="G269" s="430"/>
      <c r="H269" s="416">
        <v>3197.93</v>
      </c>
      <c r="I269" s="181">
        <v>3197.93</v>
      </c>
      <c r="J269" s="181">
        <v>0</v>
      </c>
      <c r="K269" s="416">
        <v>552</v>
      </c>
      <c r="L269" s="416">
        <v>552</v>
      </c>
      <c r="M269" s="417">
        <v>0</v>
      </c>
      <c r="N269" s="418">
        <f t="shared" si="4"/>
        <v>17.26116581663764</v>
      </c>
    </row>
    <row r="270" spans="2:14" s="214" customFormat="1" ht="15" customHeight="1">
      <c r="B270" s="431"/>
      <c r="C270" s="431"/>
      <c r="D270" s="383">
        <v>80195</v>
      </c>
      <c r="E270" s="383"/>
      <c r="F270" s="440" t="s">
        <v>96</v>
      </c>
      <c r="G270" s="440"/>
      <c r="H270" s="413">
        <v>8069</v>
      </c>
      <c r="I270" s="213">
        <v>8069</v>
      </c>
      <c r="J270" s="213">
        <v>0</v>
      </c>
      <c r="K270" s="413">
        <f>SUM(K271:K273)</f>
        <v>8068.03</v>
      </c>
      <c r="L270" s="413">
        <f>SUM(L271:L273)</f>
        <v>8068.03</v>
      </c>
      <c r="M270" s="413">
        <v>0</v>
      </c>
      <c r="N270" s="414">
        <f t="shared" si="4"/>
        <v>99.98797868385178</v>
      </c>
    </row>
    <row r="271" spans="2:14" ht="15" customHeight="1">
      <c r="B271" s="432"/>
      <c r="C271" s="432"/>
      <c r="D271" s="402"/>
      <c r="E271" s="402">
        <v>3020</v>
      </c>
      <c r="F271" s="430" t="s">
        <v>286</v>
      </c>
      <c r="G271" s="430"/>
      <c r="H271" s="416">
        <v>6999</v>
      </c>
      <c r="I271" s="181">
        <v>6999</v>
      </c>
      <c r="J271" s="181">
        <v>0</v>
      </c>
      <c r="K271" s="416">
        <v>6998.91</v>
      </c>
      <c r="L271" s="416">
        <v>6998.91</v>
      </c>
      <c r="M271" s="417">
        <v>0</v>
      </c>
      <c r="N271" s="418">
        <f t="shared" si="4"/>
        <v>99.99871410201457</v>
      </c>
    </row>
    <row r="272" spans="2:14" ht="15" customHeight="1">
      <c r="B272" s="432"/>
      <c r="C272" s="432"/>
      <c r="D272" s="402"/>
      <c r="E272" s="402">
        <v>4170</v>
      </c>
      <c r="F272" s="430" t="s">
        <v>272</v>
      </c>
      <c r="G272" s="430"/>
      <c r="H272" s="416">
        <v>800</v>
      </c>
      <c r="I272" s="181">
        <v>800</v>
      </c>
      <c r="J272" s="181">
        <v>0</v>
      </c>
      <c r="K272" s="416">
        <v>800</v>
      </c>
      <c r="L272" s="416">
        <v>800</v>
      </c>
      <c r="M272" s="417">
        <v>0</v>
      </c>
      <c r="N272" s="418">
        <f t="shared" si="4"/>
        <v>100</v>
      </c>
    </row>
    <row r="273" spans="2:14" ht="15" customHeight="1">
      <c r="B273" s="432"/>
      <c r="C273" s="432"/>
      <c r="D273" s="402"/>
      <c r="E273" s="402">
        <v>4300</v>
      </c>
      <c r="F273" s="430" t="s">
        <v>264</v>
      </c>
      <c r="G273" s="430"/>
      <c r="H273" s="416">
        <v>270</v>
      </c>
      <c r="I273" s="181">
        <v>270</v>
      </c>
      <c r="J273" s="181">
        <v>0</v>
      </c>
      <c r="K273" s="416">
        <v>269.12</v>
      </c>
      <c r="L273" s="416">
        <v>269.12</v>
      </c>
      <c r="M273" s="417">
        <v>0</v>
      </c>
      <c r="N273" s="418">
        <f t="shared" si="4"/>
        <v>99.67407407407407</v>
      </c>
    </row>
    <row r="274" spans="2:16" s="214" customFormat="1" ht="15" customHeight="1">
      <c r="B274" s="431">
        <v>851</v>
      </c>
      <c r="C274" s="431"/>
      <c r="D274" s="383"/>
      <c r="E274" s="383"/>
      <c r="F274" s="440" t="s">
        <v>311</v>
      </c>
      <c r="G274" s="440"/>
      <c r="H274" s="413">
        <v>88248.05</v>
      </c>
      <c r="I274" s="213">
        <v>88248.05</v>
      </c>
      <c r="J274" s="213">
        <v>0</v>
      </c>
      <c r="K274" s="413">
        <f>K275+K278</f>
        <v>88189.61999999998</v>
      </c>
      <c r="L274" s="413">
        <f>L275+L278</f>
        <v>88189.61999999998</v>
      </c>
      <c r="M274" s="413">
        <f>M275+M278</f>
        <v>0</v>
      </c>
      <c r="N274" s="414">
        <f t="shared" si="4"/>
        <v>99.93378890525058</v>
      </c>
      <c r="O274" s="415"/>
      <c r="P274" s="415"/>
    </row>
    <row r="275" spans="2:14" s="214" customFormat="1" ht="15" customHeight="1">
      <c r="B275" s="431"/>
      <c r="C275" s="431"/>
      <c r="D275" s="383">
        <v>85153</v>
      </c>
      <c r="E275" s="383"/>
      <c r="F275" s="440" t="s">
        <v>312</v>
      </c>
      <c r="G275" s="440"/>
      <c r="H275" s="413">
        <v>1931.76</v>
      </c>
      <c r="I275" s="213">
        <v>1931.76</v>
      </c>
      <c r="J275" s="213">
        <v>0</v>
      </c>
      <c r="K275" s="413">
        <v>1931.76</v>
      </c>
      <c r="L275" s="413">
        <v>1931.76</v>
      </c>
      <c r="M275" s="413">
        <v>0</v>
      </c>
      <c r="N275" s="414">
        <f t="shared" si="4"/>
        <v>100</v>
      </c>
    </row>
    <row r="276" spans="2:14" ht="15" customHeight="1">
      <c r="B276" s="432"/>
      <c r="C276" s="432"/>
      <c r="D276" s="402"/>
      <c r="E276" s="402">
        <v>4210</v>
      </c>
      <c r="F276" s="430" t="s">
        <v>278</v>
      </c>
      <c r="G276" s="430"/>
      <c r="H276" s="416">
        <v>1916.88</v>
      </c>
      <c r="I276" s="181">
        <v>1916.88</v>
      </c>
      <c r="J276" s="181">
        <v>0</v>
      </c>
      <c r="K276" s="416">
        <v>1916.88</v>
      </c>
      <c r="L276" s="416">
        <v>1916.88</v>
      </c>
      <c r="M276" s="417">
        <v>0</v>
      </c>
      <c r="N276" s="418">
        <f t="shared" si="4"/>
        <v>100</v>
      </c>
    </row>
    <row r="277" spans="2:14" ht="15" customHeight="1">
      <c r="B277" s="432"/>
      <c r="C277" s="432"/>
      <c r="D277" s="402"/>
      <c r="E277" s="402">
        <v>4300</v>
      </c>
      <c r="F277" s="430" t="s">
        <v>264</v>
      </c>
      <c r="G277" s="430"/>
      <c r="H277" s="416">
        <v>14.88</v>
      </c>
      <c r="I277" s="181">
        <v>14.88</v>
      </c>
      <c r="J277" s="181">
        <v>0</v>
      </c>
      <c r="K277" s="416">
        <v>14.88</v>
      </c>
      <c r="L277" s="416">
        <v>14.88</v>
      </c>
      <c r="M277" s="417">
        <v>0</v>
      </c>
      <c r="N277" s="418">
        <f t="shared" si="4"/>
        <v>100</v>
      </c>
    </row>
    <row r="278" spans="2:14" s="214" customFormat="1" ht="15" customHeight="1">
      <c r="B278" s="431"/>
      <c r="C278" s="431"/>
      <c r="D278" s="383">
        <v>85154</v>
      </c>
      <c r="E278" s="383"/>
      <c r="F278" s="440" t="s">
        <v>313</v>
      </c>
      <c r="G278" s="440"/>
      <c r="H278" s="413">
        <v>86316.29</v>
      </c>
      <c r="I278" s="213">
        <v>86316.29</v>
      </c>
      <c r="J278" s="213">
        <v>0</v>
      </c>
      <c r="K278" s="413">
        <f>SUM(K279:K288)</f>
        <v>86257.85999999999</v>
      </c>
      <c r="L278" s="413">
        <f>SUM(L279:L288)</f>
        <v>86257.85999999999</v>
      </c>
      <c r="M278" s="413">
        <v>0</v>
      </c>
      <c r="N278" s="414">
        <f t="shared" si="4"/>
        <v>99.93230709985333</v>
      </c>
    </row>
    <row r="279" spans="2:14" ht="15" customHeight="1">
      <c r="B279" s="432"/>
      <c r="C279" s="432"/>
      <c r="D279" s="402"/>
      <c r="E279" s="402">
        <v>4110</v>
      </c>
      <c r="F279" s="430" t="s">
        <v>270</v>
      </c>
      <c r="G279" s="430"/>
      <c r="H279" s="416">
        <v>2202.07</v>
      </c>
      <c r="I279" s="181">
        <v>2202.07</v>
      </c>
      <c r="J279" s="181">
        <v>0</v>
      </c>
      <c r="K279" s="416">
        <v>2202.07</v>
      </c>
      <c r="L279" s="416">
        <v>2202.07</v>
      </c>
      <c r="M279" s="417">
        <v>0</v>
      </c>
      <c r="N279" s="418">
        <f t="shared" si="4"/>
        <v>100</v>
      </c>
    </row>
    <row r="280" spans="2:14" ht="15" customHeight="1">
      <c r="B280" s="432"/>
      <c r="C280" s="432"/>
      <c r="D280" s="402"/>
      <c r="E280" s="402">
        <v>4120</v>
      </c>
      <c r="F280" s="430" t="s">
        <v>271</v>
      </c>
      <c r="G280" s="430"/>
      <c r="H280" s="416">
        <v>189.45</v>
      </c>
      <c r="I280" s="181">
        <v>189.45</v>
      </c>
      <c r="J280" s="181">
        <v>0</v>
      </c>
      <c r="K280" s="416">
        <v>189.45</v>
      </c>
      <c r="L280" s="416">
        <v>189.45</v>
      </c>
      <c r="M280" s="417">
        <v>0</v>
      </c>
      <c r="N280" s="418">
        <f t="shared" si="4"/>
        <v>100</v>
      </c>
    </row>
    <row r="281" spans="2:14" ht="14.25" customHeight="1">
      <c r="B281" s="432"/>
      <c r="C281" s="432"/>
      <c r="D281" s="402"/>
      <c r="E281" s="402">
        <v>4170</v>
      </c>
      <c r="F281" s="430" t="s">
        <v>272</v>
      </c>
      <c r="G281" s="430"/>
      <c r="H281" s="416">
        <v>56173.59</v>
      </c>
      <c r="I281" s="181">
        <v>56173.59</v>
      </c>
      <c r="J281" s="181">
        <v>0</v>
      </c>
      <c r="K281" s="416">
        <v>56173.59</v>
      </c>
      <c r="L281" s="416">
        <v>56173.59</v>
      </c>
      <c r="M281" s="417">
        <v>0</v>
      </c>
      <c r="N281" s="418">
        <f t="shared" si="4"/>
        <v>100</v>
      </c>
    </row>
    <row r="282" spans="2:14" ht="15" customHeight="1">
      <c r="B282" s="432"/>
      <c r="C282" s="432"/>
      <c r="D282" s="402"/>
      <c r="E282" s="402">
        <v>4210</v>
      </c>
      <c r="F282" s="430" t="s">
        <v>278</v>
      </c>
      <c r="G282" s="430"/>
      <c r="H282" s="416">
        <v>11494.75</v>
      </c>
      <c r="I282" s="181">
        <v>11494.75</v>
      </c>
      <c r="J282" s="181">
        <v>0</v>
      </c>
      <c r="K282" s="416">
        <v>11436.32</v>
      </c>
      <c r="L282" s="416">
        <v>11436.32</v>
      </c>
      <c r="M282" s="417">
        <v>0</v>
      </c>
      <c r="N282" s="418">
        <f t="shared" si="4"/>
        <v>99.4916809847974</v>
      </c>
    </row>
    <row r="283" spans="2:14" ht="15" customHeight="1">
      <c r="B283" s="432"/>
      <c r="C283" s="432"/>
      <c r="D283" s="402"/>
      <c r="E283" s="402">
        <v>4220</v>
      </c>
      <c r="F283" s="430" t="s">
        <v>304</v>
      </c>
      <c r="G283" s="430"/>
      <c r="H283" s="416">
        <v>12047.58</v>
      </c>
      <c r="I283" s="181">
        <v>12047.58</v>
      </c>
      <c r="J283" s="181">
        <v>0</v>
      </c>
      <c r="K283" s="416">
        <v>12047.58</v>
      </c>
      <c r="L283" s="416">
        <v>12047.58</v>
      </c>
      <c r="M283" s="417">
        <v>0</v>
      </c>
      <c r="N283" s="418">
        <f t="shared" si="4"/>
        <v>100</v>
      </c>
    </row>
    <row r="284" spans="2:14" ht="15" customHeight="1">
      <c r="B284" s="432"/>
      <c r="C284" s="432"/>
      <c r="D284" s="402"/>
      <c r="E284" s="402">
        <v>4260</v>
      </c>
      <c r="F284" s="430" t="s">
        <v>263</v>
      </c>
      <c r="G284" s="430"/>
      <c r="H284" s="416">
        <v>1018.93</v>
      </c>
      <c r="I284" s="181">
        <v>1018.93</v>
      </c>
      <c r="J284" s="181">
        <v>0</v>
      </c>
      <c r="K284" s="416">
        <v>1018.93</v>
      </c>
      <c r="L284" s="416">
        <v>1018.93</v>
      </c>
      <c r="M284" s="417">
        <v>0</v>
      </c>
      <c r="N284" s="418">
        <f t="shared" si="4"/>
        <v>100</v>
      </c>
    </row>
    <row r="285" spans="2:14" ht="15" customHeight="1">
      <c r="B285" s="432"/>
      <c r="C285" s="432"/>
      <c r="D285" s="402"/>
      <c r="E285" s="402">
        <v>4300</v>
      </c>
      <c r="F285" s="430" t="s">
        <v>264</v>
      </c>
      <c r="G285" s="430"/>
      <c r="H285" s="416">
        <v>2529.09</v>
      </c>
      <c r="I285" s="181">
        <v>2529.09</v>
      </c>
      <c r="J285" s="181">
        <v>0</v>
      </c>
      <c r="K285" s="416">
        <v>2529.09</v>
      </c>
      <c r="L285" s="416">
        <v>2529.09</v>
      </c>
      <c r="M285" s="417">
        <v>0</v>
      </c>
      <c r="N285" s="418">
        <f t="shared" si="4"/>
        <v>100</v>
      </c>
    </row>
    <row r="286" spans="2:14" ht="15" customHeight="1">
      <c r="B286" s="432"/>
      <c r="C286" s="432"/>
      <c r="D286" s="402"/>
      <c r="E286" s="402">
        <v>4410</v>
      </c>
      <c r="F286" s="430" t="s">
        <v>289</v>
      </c>
      <c r="G286" s="430"/>
      <c r="H286" s="416">
        <v>36.77</v>
      </c>
      <c r="I286" s="181">
        <v>36.77</v>
      </c>
      <c r="J286" s="181">
        <v>0</v>
      </c>
      <c r="K286" s="416">
        <v>36.77</v>
      </c>
      <c r="L286" s="416">
        <v>36.77</v>
      </c>
      <c r="M286" s="417">
        <v>0</v>
      </c>
      <c r="N286" s="418">
        <f t="shared" si="4"/>
        <v>100</v>
      </c>
    </row>
    <row r="287" spans="2:14" ht="15" customHeight="1">
      <c r="B287" s="432"/>
      <c r="C287" s="432"/>
      <c r="D287" s="402"/>
      <c r="E287" s="402">
        <v>4430</v>
      </c>
      <c r="F287" s="430" t="s">
        <v>273</v>
      </c>
      <c r="G287" s="430"/>
      <c r="H287" s="416">
        <v>80</v>
      </c>
      <c r="I287" s="181">
        <v>80</v>
      </c>
      <c r="J287" s="181">
        <v>0</v>
      </c>
      <c r="K287" s="416">
        <v>80</v>
      </c>
      <c r="L287" s="416">
        <v>80</v>
      </c>
      <c r="M287" s="417">
        <v>0</v>
      </c>
      <c r="N287" s="418">
        <f t="shared" si="4"/>
        <v>100</v>
      </c>
    </row>
    <row r="288" spans="2:14" ht="19.5" customHeight="1">
      <c r="B288" s="432"/>
      <c r="C288" s="432"/>
      <c r="D288" s="402"/>
      <c r="E288" s="402">
        <v>4700</v>
      </c>
      <c r="F288" s="430" t="s">
        <v>292</v>
      </c>
      <c r="G288" s="430"/>
      <c r="H288" s="416">
        <v>544.06</v>
      </c>
      <c r="I288" s="181">
        <v>544.06</v>
      </c>
      <c r="J288" s="181">
        <v>0</v>
      </c>
      <c r="K288" s="416">
        <v>544.06</v>
      </c>
      <c r="L288" s="416">
        <v>544.06</v>
      </c>
      <c r="M288" s="417">
        <v>0</v>
      </c>
      <c r="N288" s="418">
        <f t="shared" si="4"/>
        <v>100</v>
      </c>
    </row>
    <row r="289" spans="2:16" s="214" customFormat="1" ht="15" customHeight="1">
      <c r="B289" s="431">
        <v>852</v>
      </c>
      <c r="C289" s="431"/>
      <c r="D289" s="383"/>
      <c r="E289" s="383"/>
      <c r="F289" s="440" t="s">
        <v>201</v>
      </c>
      <c r="G289" s="440"/>
      <c r="H289" s="413">
        <v>6179480.63</v>
      </c>
      <c r="I289" s="213">
        <v>6179480.63</v>
      </c>
      <c r="J289" s="213">
        <v>0</v>
      </c>
      <c r="K289" s="413">
        <f>K290+K292+K300+K312+K325+K327+K329+K332+K334+K352+K362</f>
        <v>5972457.759999998</v>
      </c>
      <c r="L289" s="413">
        <f>L290+L292+L300+L312+L325+L327+L329+L332+L334+L352+L362</f>
        <v>5972457.759999998</v>
      </c>
      <c r="M289" s="413">
        <f>M290+M292+M300+M312+M325+M327+M329+M332+M334+M352+M362</f>
        <v>0</v>
      </c>
      <c r="N289" s="414">
        <f t="shared" si="4"/>
        <v>96.64983382268484</v>
      </c>
      <c r="O289" s="415"/>
      <c r="P289" s="415"/>
    </row>
    <row r="290" spans="2:14" s="214" customFormat="1" ht="15" customHeight="1">
      <c r="B290" s="431"/>
      <c r="C290" s="431"/>
      <c r="D290" s="383">
        <v>85204</v>
      </c>
      <c r="E290" s="383"/>
      <c r="F290" s="440" t="s">
        <v>314</v>
      </c>
      <c r="G290" s="440"/>
      <c r="H290" s="413">
        <v>28320</v>
      </c>
      <c r="I290" s="213">
        <v>28320</v>
      </c>
      <c r="J290" s="213">
        <v>0</v>
      </c>
      <c r="K290" s="413">
        <v>28318.84</v>
      </c>
      <c r="L290" s="213">
        <v>28318.84</v>
      </c>
      <c r="M290" s="413">
        <v>0</v>
      </c>
      <c r="N290" s="414">
        <f t="shared" si="4"/>
        <v>99.99590395480226</v>
      </c>
    </row>
    <row r="291" spans="2:14" ht="26.25" customHeight="1">
      <c r="B291" s="432"/>
      <c r="C291" s="432"/>
      <c r="D291" s="402"/>
      <c r="E291" s="402">
        <v>4330</v>
      </c>
      <c r="F291" s="430" t="s">
        <v>315</v>
      </c>
      <c r="G291" s="430"/>
      <c r="H291" s="416">
        <v>28320</v>
      </c>
      <c r="I291" s="181">
        <v>28320</v>
      </c>
      <c r="J291" s="181">
        <v>0</v>
      </c>
      <c r="K291" s="416">
        <v>28318.84</v>
      </c>
      <c r="L291" s="181">
        <v>28318.84</v>
      </c>
      <c r="M291" s="417">
        <v>0</v>
      </c>
      <c r="N291" s="418">
        <f t="shared" si="4"/>
        <v>99.99590395480226</v>
      </c>
    </row>
    <row r="292" spans="2:14" s="214" customFormat="1" ht="15" customHeight="1">
      <c r="B292" s="431"/>
      <c r="C292" s="431"/>
      <c r="D292" s="383">
        <v>85206</v>
      </c>
      <c r="E292" s="383"/>
      <c r="F292" s="440" t="s">
        <v>203</v>
      </c>
      <c r="G292" s="440"/>
      <c r="H292" s="413">
        <v>43369</v>
      </c>
      <c r="I292" s="213">
        <v>43369</v>
      </c>
      <c r="J292" s="213">
        <v>0</v>
      </c>
      <c r="K292" s="413">
        <f>SUM(K293:K299)</f>
        <v>31533.559999999998</v>
      </c>
      <c r="L292" s="413">
        <f>SUM(L293:L299)</f>
        <v>31533.559999999998</v>
      </c>
      <c r="M292" s="413">
        <v>0</v>
      </c>
      <c r="N292" s="414">
        <f t="shared" si="4"/>
        <v>72.70990799880099</v>
      </c>
    </row>
    <row r="293" spans="2:14" ht="15" customHeight="1">
      <c r="B293" s="432"/>
      <c r="C293" s="432"/>
      <c r="D293" s="402"/>
      <c r="E293" s="402">
        <v>3020</v>
      </c>
      <c r="F293" s="430" t="s">
        <v>286</v>
      </c>
      <c r="G293" s="430"/>
      <c r="H293" s="416">
        <v>180</v>
      </c>
      <c r="I293" s="181">
        <v>180</v>
      </c>
      <c r="J293" s="181">
        <v>0</v>
      </c>
      <c r="K293" s="416">
        <v>119.02</v>
      </c>
      <c r="L293" s="416">
        <v>119.02</v>
      </c>
      <c r="M293" s="417">
        <v>0</v>
      </c>
      <c r="N293" s="418">
        <f t="shared" si="4"/>
        <v>66.12222222222222</v>
      </c>
    </row>
    <row r="294" spans="2:14" ht="15" customHeight="1">
      <c r="B294" s="432"/>
      <c r="C294" s="432"/>
      <c r="D294" s="402"/>
      <c r="E294" s="402">
        <v>4010</v>
      </c>
      <c r="F294" s="430" t="s">
        <v>282</v>
      </c>
      <c r="G294" s="430"/>
      <c r="H294" s="416">
        <v>31945</v>
      </c>
      <c r="I294" s="181">
        <v>31945</v>
      </c>
      <c r="J294" s="181">
        <v>0</v>
      </c>
      <c r="K294" s="416">
        <v>22425.32</v>
      </c>
      <c r="L294" s="416">
        <v>22425.32</v>
      </c>
      <c r="M294" s="417">
        <v>0</v>
      </c>
      <c r="N294" s="418">
        <f t="shared" si="4"/>
        <v>70.19978087337611</v>
      </c>
    </row>
    <row r="295" spans="2:14" ht="15" customHeight="1">
      <c r="B295" s="432"/>
      <c r="C295" s="432"/>
      <c r="D295" s="402"/>
      <c r="E295" s="402">
        <v>4040</v>
      </c>
      <c r="F295" s="430" t="s">
        <v>283</v>
      </c>
      <c r="G295" s="430"/>
      <c r="H295" s="416">
        <v>1500</v>
      </c>
      <c r="I295" s="181">
        <v>1500</v>
      </c>
      <c r="J295" s="181">
        <v>0</v>
      </c>
      <c r="K295" s="416">
        <v>1467.16</v>
      </c>
      <c r="L295" s="416">
        <v>1467.16</v>
      </c>
      <c r="M295" s="417">
        <v>0</v>
      </c>
      <c r="N295" s="418">
        <f t="shared" si="4"/>
        <v>97.81066666666666</v>
      </c>
    </row>
    <row r="296" spans="2:14" ht="15" customHeight="1">
      <c r="B296" s="432"/>
      <c r="C296" s="432"/>
      <c r="D296" s="402"/>
      <c r="E296" s="402">
        <v>4110</v>
      </c>
      <c r="F296" s="430" t="s">
        <v>270</v>
      </c>
      <c r="G296" s="430"/>
      <c r="H296" s="416">
        <v>5500</v>
      </c>
      <c r="I296" s="181">
        <v>5500</v>
      </c>
      <c r="J296" s="181">
        <v>0</v>
      </c>
      <c r="K296" s="416">
        <v>4089.28</v>
      </c>
      <c r="L296" s="416">
        <v>4089.28</v>
      </c>
      <c r="M296" s="417">
        <v>0</v>
      </c>
      <c r="N296" s="418">
        <f t="shared" si="4"/>
        <v>74.35054545454545</v>
      </c>
    </row>
    <row r="297" spans="2:14" ht="15" customHeight="1">
      <c r="B297" s="432"/>
      <c r="C297" s="432"/>
      <c r="D297" s="402"/>
      <c r="E297" s="402">
        <v>4120</v>
      </c>
      <c r="F297" s="430" t="s">
        <v>271</v>
      </c>
      <c r="G297" s="430"/>
      <c r="H297" s="416">
        <v>750</v>
      </c>
      <c r="I297" s="181">
        <v>750</v>
      </c>
      <c r="J297" s="181">
        <v>0</v>
      </c>
      <c r="K297" s="416">
        <v>581.84</v>
      </c>
      <c r="L297" s="416">
        <v>581.84</v>
      </c>
      <c r="M297" s="417">
        <v>0</v>
      </c>
      <c r="N297" s="418">
        <f t="shared" si="4"/>
        <v>77.57866666666668</v>
      </c>
    </row>
    <row r="298" spans="2:14" ht="15" customHeight="1">
      <c r="B298" s="432"/>
      <c r="C298" s="432"/>
      <c r="D298" s="402"/>
      <c r="E298" s="402">
        <v>4410</v>
      </c>
      <c r="F298" s="430" t="s">
        <v>289</v>
      </c>
      <c r="G298" s="430"/>
      <c r="H298" s="416">
        <v>2400</v>
      </c>
      <c r="I298" s="181">
        <v>2400</v>
      </c>
      <c r="J298" s="181">
        <v>0</v>
      </c>
      <c r="K298" s="416">
        <v>1757.01</v>
      </c>
      <c r="L298" s="416">
        <v>1757.01</v>
      </c>
      <c r="M298" s="417">
        <v>0</v>
      </c>
      <c r="N298" s="418">
        <f t="shared" si="4"/>
        <v>73.20875</v>
      </c>
    </row>
    <row r="299" spans="2:14" ht="19.5" customHeight="1">
      <c r="B299" s="432"/>
      <c r="C299" s="432"/>
      <c r="D299" s="402"/>
      <c r="E299" s="402">
        <v>4440</v>
      </c>
      <c r="F299" s="430" t="s">
        <v>291</v>
      </c>
      <c r="G299" s="430"/>
      <c r="H299" s="416">
        <v>1094</v>
      </c>
      <c r="I299" s="181">
        <v>1094</v>
      </c>
      <c r="J299" s="181">
        <v>0</v>
      </c>
      <c r="K299" s="416">
        <v>1093.93</v>
      </c>
      <c r="L299" s="416">
        <v>1093.93</v>
      </c>
      <c r="M299" s="417">
        <v>0</v>
      </c>
      <c r="N299" s="418">
        <f t="shared" si="4"/>
        <v>99.99360146252286</v>
      </c>
    </row>
    <row r="300" spans="2:14" s="214" customFormat="1" ht="15" customHeight="1">
      <c r="B300" s="431"/>
      <c r="C300" s="431"/>
      <c r="D300" s="383">
        <v>85211</v>
      </c>
      <c r="E300" s="383"/>
      <c r="F300" s="440" t="s">
        <v>542</v>
      </c>
      <c r="G300" s="440"/>
      <c r="H300" s="413">
        <v>2357422</v>
      </c>
      <c r="I300" s="213">
        <v>2357422</v>
      </c>
      <c r="J300" s="213">
        <v>0</v>
      </c>
      <c r="K300" s="413">
        <f>SUM(K301:K311)</f>
        <v>2290699.54</v>
      </c>
      <c r="L300" s="413">
        <f>SUM(L301:L311)</f>
        <v>2290699.54</v>
      </c>
      <c r="M300" s="413">
        <v>0</v>
      </c>
      <c r="N300" s="414">
        <f t="shared" si="4"/>
        <v>97.16968535968529</v>
      </c>
    </row>
    <row r="301" spans="2:14" ht="15" customHeight="1">
      <c r="B301" s="432"/>
      <c r="C301" s="432"/>
      <c r="D301" s="402"/>
      <c r="E301" s="402">
        <v>3110</v>
      </c>
      <c r="F301" s="430" t="s">
        <v>316</v>
      </c>
      <c r="G301" s="430"/>
      <c r="H301" s="416">
        <v>2310273.56</v>
      </c>
      <c r="I301" s="181">
        <v>2310273.56</v>
      </c>
      <c r="J301" s="181">
        <v>0</v>
      </c>
      <c r="K301" s="416">
        <v>2243551.1</v>
      </c>
      <c r="L301" s="416">
        <v>2243551.1</v>
      </c>
      <c r="M301" s="417">
        <v>0</v>
      </c>
      <c r="N301" s="418">
        <f t="shared" si="4"/>
        <v>97.11192383641357</v>
      </c>
    </row>
    <row r="302" spans="2:14" ht="15" customHeight="1">
      <c r="B302" s="432"/>
      <c r="C302" s="432"/>
      <c r="D302" s="402"/>
      <c r="E302" s="402">
        <v>4010</v>
      </c>
      <c r="F302" s="430" t="s">
        <v>282</v>
      </c>
      <c r="G302" s="430"/>
      <c r="H302" s="416">
        <v>21197.89</v>
      </c>
      <c r="I302" s="181">
        <v>21197.89</v>
      </c>
      <c r="J302" s="181">
        <v>0</v>
      </c>
      <c r="K302" s="416">
        <v>21197.89</v>
      </c>
      <c r="L302" s="416">
        <v>21197.89</v>
      </c>
      <c r="M302" s="417">
        <v>0</v>
      </c>
      <c r="N302" s="418">
        <f t="shared" si="4"/>
        <v>100</v>
      </c>
    </row>
    <row r="303" spans="2:14" ht="15" customHeight="1">
      <c r="B303" s="432"/>
      <c r="C303" s="432"/>
      <c r="D303" s="402"/>
      <c r="E303" s="402">
        <v>4110</v>
      </c>
      <c r="F303" s="430" t="s">
        <v>270</v>
      </c>
      <c r="G303" s="430"/>
      <c r="H303" s="416">
        <v>3584.84</v>
      </c>
      <c r="I303" s="181">
        <v>3584.84</v>
      </c>
      <c r="J303" s="181">
        <v>0</v>
      </c>
      <c r="K303" s="416">
        <v>3584.84</v>
      </c>
      <c r="L303" s="416">
        <v>3584.84</v>
      </c>
      <c r="M303" s="417">
        <v>0</v>
      </c>
      <c r="N303" s="418">
        <f aca="true" t="shared" si="5" ref="N303:N366">K303/H303*100</f>
        <v>100</v>
      </c>
    </row>
    <row r="304" spans="2:14" ht="15" customHeight="1">
      <c r="B304" s="432"/>
      <c r="C304" s="432"/>
      <c r="D304" s="402"/>
      <c r="E304" s="402">
        <v>4120</v>
      </c>
      <c r="F304" s="430" t="s">
        <v>271</v>
      </c>
      <c r="G304" s="430"/>
      <c r="H304" s="416">
        <v>664.59</v>
      </c>
      <c r="I304" s="181">
        <v>664.59</v>
      </c>
      <c r="J304" s="181">
        <v>0</v>
      </c>
      <c r="K304" s="416">
        <v>664.59</v>
      </c>
      <c r="L304" s="416">
        <v>664.59</v>
      </c>
      <c r="M304" s="417">
        <v>0</v>
      </c>
      <c r="N304" s="418">
        <f t="shared" si="5"/>
        <v>100</v>
      </c>
    </row>
    <row r="305" spans="2:14" ht="15" customHeight="1">
      <c r="B305" s="432"/>
      <c r="C305" s="432"/>
      <c r="D305" s="402"/>
      <c r="E305" s="402">
        <v>4210</v>
      </c>
      <c r="F305" s="430" t="s">
        <v>278</v>
      </c>
      <c r="G305" s="430"/>
      <c r="H305" s="416">
        <v>12115.28</v>
      </c>
      <c r="I305" s="181">
        <v>12115.28</v>
      </c>
      <c r="J305" s="181">
        <v>0</v>
      </c>
      <c r="K305" s="416">
        <v>12115.28</v>
      </c>
      <c r="L305" s="416">
        <v>12115.28</v>
      </c>
      <c r="M305" s="417">
        <v>0</v>
      </c>
      <c r="N305" s="418">
        <f t="shared" si="5"/>
        <v>100</v>
      </c>
    </row>
    <row r="306" spans="2:14" ht="15" customHeight="1">
      <c r="B306" s="432"/>
      <c r="C306" s="432"/>
      <c r="D306" s="402"/>
      <c r="E306" s="402">
        <v>4260</v>
      </c>
      <c r="F306" s="430" t="s">
        <v>263</v>
      </c>
      <c r="G306" s="430"/>
      <c r="H306" s="416">
        <v>670</v>
      </c>
      <c r="I306" s="181">
        <v>670</v>
      </c>
      <c r="J306" s="181">
        <v>0</v>
      </c>
      <c r="K306" s="416">
        <v>670</v>
      </c>
      <c r="L306" s="416">
        <v>670</v>
      </c>
      <c r="M306" s="417">
        <v>0</v>
      </c>
      <c r="N306" s="418">
        <f t="shared" si="5"/>
        <v>100</v>
      </c>
    </row>
    <row r="307" spans="2:14" ht="15" customHeight="1">
      <c r="B307" s="432"/>
      <c r="C307" s="432"/>
      <c r="D307" s="402"/>
      <c r="E307" s="402">
        <v>4280</v>
      </c>
      <c r="F307" s="430" t="s">
        <v>288</v>
      </c>
      <c r="G307" s="430"/>
      <c r="H307" s="416">
        <v>50</v>
      </c>
      <c r="I307" s="181">
        <v>50</v>
      </c>
      <c r="J307" s="181">
        <v>0</v>
      </c>
      <c r="K307" s="416">
        <v>50</v>
      </c>
      <c r="L307" s="416">
        <v>50</v>
      </c>
      <c r="M307" s="417">
        <v>0</v>
      </c>
      <c r="N307" s="418">
        <f t="shared" si="5"/>
        <v>100</v>
      </c>
    </row>
    <row r="308" spans="2:14" ht="15" customHeight="1">
      <c r="B308" s="432"/>
      <c r="C308" s="432"/>
      <c r="D308" s="402"/>
      <c r="E308" s="402">
        <v>4300</v>
      </c>
      <c r="F308" s="430" t="s">
        <v>264</v>
      </c>
      <c r="G308" s="430"/>
      <c r="H308" s="416">
        <v>5448.16</v>
      </c>
      <c r="I308" s="181">
        <v>5448.16</v>
      </c>
      <c r="J308" s="181">
        <v>0</v>
      </c>
      <c r="K308" s="416">
        <v>5448.16</v>
      </c>
      <c r="L308" s="416">
        <v>5448.16</v>
      </c>
      <c r="M308" s="417">
        <v>0</v>
      </c>
      <c r="N308" s="418">
        <f t="shared" si="5"/>
        <v>100</v>
      </c>
    </row>
    <row r="309" spans="2:14" ht="15" customHeight="1">
      <c r="B309" s="432"/>
      <c r="C309" s="432"/>
      <c r="D309" s="402"/>
      <c r="E309" s="402">
        <v>4360</v>
      </c>
      <c r="F309" s="430" t="s">
        <v>446</v>
      </c>
      <c r="G309" s="430"/>
      <c r="H309" s="416">
        <v>840</v>
      </c>
      <c r="I309" s="181">
        <v>840</v>
      </c>
      <c r="J309" s="181">
        <v>0</v>
      </c>
      <c r="K309" s="416">
        <v>840</v>
      </c>
      <c r="L309" s="416">
        <v>840</v>
      </c>
      <c r="M309" s="417">
        <v>0</v>
      </c>
      <c r="N309" s="418">
        <f t="shared" si="5"/>
        <v>100</v>
      </c>
    </row>
    <row r="310" spans="2:14" ht="19.5" customHeight="1">
      <c r="B310" s="432"/>
      <c r="C310" s="432"/>
      <c r="D310" s="402"/>
      <c r="E310" s="402">
        <v>4440</v>
      </c>
      <c r="F310" s="430" t="s">
        <v>291</v>
      </c>
      <c r="G310" s="430"/>
      <c r="H310" s="416">
        <v>864.2</v>
      </c>
      <c r="I310" s="181">
        <v>864.2</v>
      </c>
      <c r="J310" s="181">
        <v>0</v>
      </c>
      <c r="K310" s="416">
        <v>864.2</v>
      </c>
      <c r="L310" s="416">
        <v>864.2</v>
      </c>
      <c r="M310" s="417">
        <v>0</v>
      </c>
      <c r="N310" s="418">
        <f t="shared" si="5"/>
        <v>100</v>
      </c>
    </row>
    <row r="311" spans="2:14" ht="19.5" customHeight="1">
      <c r="B311" s="432"/>
      <c r="C311" s="432"/>
      <c r="D311" s="402"/>
      <c r="E311" s="402">
        <v>4700</v>
      </c>
      <c r="F311" s="430" t="s">
        <v>292</v>
      </c>
      <c r="G311" s="430"/>
      <c r="H311" s="416">
        <v>1713.48</v>
      </c>
      <c r="I311" s="181">
        <v>1713.48</v>
      </c>
      <c r="J311" s="181">
        <v>0</v>
      </c>
      <c r="K311" s="416">
        <v>1713.48</v>
      </c>
      <c r="L311" s="416">
        <v>1713.48</v>
      </c>
      <c r="M311" s="417">
        <v>0</v>
      </c>
      <c r="N311" s="418">
        <f t="shared" si="5"/>
        <v>100</v>
      </c>
    </row>
    <row r="312" spans="2:14" s="214" customFormat="1" ht="26.25" customHeight="1">
      <c r="B312" s="431"/>
      <c r="C312" s="431"/>
      <c r="D312" s="383">
        <v>85212</v>
      </c>
      <c r="E312" s="383"/>
      <c r="F312" s="440" t="s">
        <v>434</v>
      </c>
      <c r="G312" s="440"/>
      <c r="H312" s="413">
        <v>2010708</v>
      </c>
      <c r="I312" s="213">
        <v>2010708</v>
      </c>
      <c r="J312" s="213">
        <v>0</v>
      </c>
      <c r="K312" s="413">
        <f>SUM(K313:K324)</f>
        <v>1996208.8399999999</v>
      </c>
      <c r="L312" s="413">
        <f>SUM(L313:L324)</f>
        <v>1996208.8399999999</v>
      </c>
      <c r="M312" s="413">
        <v>0</v>
      </c>
      <c r="N312" s="414">
        <f t="shared" si="5"/>
        <v>99.27890275465158</v>
      </c>
    </row>
    <row r="313" spans="2:14" ht="15" customHeight="1">
      <c r="B313" s="432"/>
      <c r="C313" s="432"/>
      <c r="D313" s="402"/>
      <c r="E313" s="402">
        <v>3110</v>
      </c>
      <c r="F313" s="430" t="s">
        <v>316</v>
      </c>
      <c r="G313" s="430"/>
      <c r="H313" s="416">
        <v>1851253.04</v>
      </c>
      <c r="I313" s="181">
        <v>1851253.04</v>
      </c>
      <c r="J313" s="181">
        <v>0</v>
      </c>
      <c r="K313" s="416">
        <v>1839419.24</v>
      </c>
      <c r="L313" s="416">
        <v>1839419.24</v>
      </c>
      <c r="M313" s="417">
        <v>0</v>
      </c>
      <c r="N313" s="418">
        <f t="shared" si="5"/>
        <v>99.36076809899525</v>
      </c>
    </row>
    <row r="314" spans="2:14" ht="15" customHeight="1">
      <c r="B314" s="432"/>
      <c r="C314" s="432"/>
      <c r="D314" s="402"/>
      <c r="E314" s="402">
        <v>4010</v>
      </c>
      <c r="F314" s="430" t="s">
        <v>282</v>
      </c>
      <c r="G314" s="430"/>
      <c r="H314" s="416">
        <v>35686.4</v>
      </c>
      <c r="I314" s="181">
        <v>35686.4</v>
      </c>
      <c r="J314" s="181">
        <v>0</v>
      </c>
      <c r="K314" s="416">
        <v>35686.4</v>
      </c>
      <c r="L314" s="416">
        <v>35686.4</v>
      </c>
      <c r="M314" s="417">
        <v>0</v>
      </c>
      <c r="N314" s="418">
        <f t="shared" si="5"/>
        <v>100</v>
      </c>
    </row>
    <row r="315" spans="2:14" ht="15" customHeight="1">
      <c r="B315" s="432"/>
      <c r="C315" s="432"/>
      <c r="D315" s="402"/>
      <c r="E315" s="402">
        <v>4040</v>
      </c>
      <c r="F315" s="430" t="s">
        <v>283</v>
      </c>
      <c r="G315" s="430"/>
      <c r="H315" s="416">
        <v>2585.22</v>
      </c>
      <c r="I315" s="181">
        <v>2585.22</v>
      </c>
      <c r="J315" s="181">
        <v>0</v>
      </c>
      <c r="K315" s="416">
        <v>2585.22</v>
      </c>
      <c r="L315" s="416">
        <v>2585.22</v>
      </c>
      <c r="M315" s="417">
        <v>0</v>
      </c>
      <c r="N315" s="418">
        <f t="shared" si="5"/>
        <v>100</v>
      </c>
    </row>
    <row r="316" spans="2:14" ht="15" customHeight="1">
      <c r="B316" s="432"/>
      <c r="C316" s="432"/>
      <c r="D316" s="402"/>
      <c r="E316" s="402">
        <v>4110</v>
      </c>
      <c r="F316" s="430" t="s">
        <v>270</v>
      </c>
      <c r="G316" s="430"/>
      <c r="H316" s="416">
        <v>112047.7</v>
      </c>
      <c r="I316" s="181">
        <v>112047.7</v>
      </c>
      <c r="J316" s="181">
        <v>0</v>
      </c>
      <c r="K316" s="416">
        <v>109382.34</v>
      </c>
      <c r="L316" s="416">
        <v>109382.34</v>
      </c>
      <c r="M316" s="417">
        <v>0</v>
      </c>
      <c r="N316" s="418">
        <f t="shared" si="5"/>
        <v>97.62122738797852</v>
      </c>
    </row>
    <row r="317" spans="2:14" ht="15" customHeight="1">
      <c r="B317" s="432"/>
      <c r="C317" s="432"/>
      <c r="D317" s="402"/>
      <c r="E317" s="402">
        <v>4120</v>
      </c>
      <c r="F317" s="430" t="s">
        <v>271</v>
      </c>
      <c r="G317" s="430"/>
      <c r="H317" s="416">
        <v>221.51</v>
      </c>
      <c r="I317" s="181">
        <v>221.51</v>
      </c>
      <c r="J317" s="181">
        <v>0</v>
      </c>
      <c r="K317" s="416">
        <v>221.51</v>
      </c>
      <c r="L317" s="416">
        <v>221.51</v>
      </c>
      <c r="M317" s="417">
        <v>0</v>
      </c>
      <c r="N317" s="418">
        <f t="shared" si="5"/>
        <v>100</v>
      </c>
    </row>
    <row r="318" spans="2:14" ht="15" customHeight="1">
      <c r="B318" s="432"/>
      <c r="C318" s="432"/>
      <c r="D318" s="402"/>
      <c r="E318" s="402">
        <v>4170</v>
      </c>
      <c r="F318" s="430" t="s">
        <v>272</v>
      </c>
      <c r="G318" s="430"/>
      <c r="H318" s="416">
        <v>2250</v>
      </c>
      <c r="I318" s="181">
        <v>2250</v>
      </c>
      <c r="J318" s="181">
        <v>0</v>
      </c>
      <c r="K318" s="416">
        <v>2250</v>
      </c>
      <c r="L318" s="416">
        <v>2250</v>
      </c>
      <c r="M318" s="417">
        <v>0</v>
      </c>
      <c r="N318" s="418">
        <f t="shared" si="5"/>
        <v>100</v>
      </c>
    </row>
    <row r="319" spans="2:14" ht="15" customHeight="1">
      <c r="B319" s="432"/>
      <c r="C319" s="432"/>
      <c r="D319" s="402"/>
      <c r="E319" s="402">
        <v>4210</v>
      </c>
      <c r="F319" s="430" t="s">
        <v>278</v>
      </c>
      <c r="G319" s="430"/>
      <c r="H319" s="416">
        <v>1099.69</v>
      </c>
      <c r="I319" s="181">
        <v>1099.69</v>
      </c>
      <c r="J319" s="181">
        <v>0</v>
      </c>
      <c r="K319" s="416">
        <v>1099.69</v>
      </c>
      <c r="L319" s="416">
        <v>1099.69</v>
      </c>
      <c r="M319" s="417">
        <v>0</v>
      </c>
      <c r="N319" s="418">
        <f t="shared" si="5"/>
        <v>100</v>
      </c>
    </row>
    <row r="320" spans="2:14" ht="15" customHeight="1">
      <c r="B320" s="432"/>
      <c r="C320" s="432"/>
      <c r="D320" s="402"/>
      <c r="E320" s="402">
        <v>4260</v>
      </c>
      <c r="F320" s="430" t="s">
        <v>263</v>
      </c>
      <c r="G320" s="430"/>
      <c r="H320" s="416">
        <v>741</v>
      </c>
      <c r="I320" s="181">
        <v>741</v>
      </c>
      <c r="J320" s="181">
        <v>0</v>
      </c>
      <c r="K320" s="416">
        <v>741</v>
      </c>
      <c r="L320" s="416">
        <v>741</v>
      </c>
      <c r="M320" s="417">
        <v>0</v>
      </c>
      <c r="N320" s="418">
        <f t="shared" si="5"/>
        <v>100</v>
      </c>
    </row>
    <row r="321" spans="2:14" ht="15" customHeight="1">
      <c r="B321" s="432"/>
      <c r="C321" s="432"/>
      <c r="D321" s="402"/>
      <c r="E321" s="402">
        <v>4300</v>
      </c>
      <c r="F321" s="430" t="s">
        <v>264</v>
      </c>
      <c r="G321" s="430"/>
      <c r="H321" s="416">
        <v>2368.7</v>
      </c>
      <c r="I321" s="181">
        <v>2368.7</v>
      </c>
      <c r="J321" s="181">
        <v>0</v>
      </c>
      <c r="K321" s="416">
        <v>2368.7</v>
      </c>
      <c r="L321" s="416">
        <v>2368.7</v>
      </c>
      <c r="M321" s="417">
        <v>0</v>
      </c>
      <c r="N321" s="418">
        <f t="shared" si="5"/>
        <v>100</v>
      </c>
    </row>
    <row r="322" spans="2:14" ht="15" customHeight="1">
      <c r="B322" s="432"/>
      <c r="C322" s="432"/>
      <c r="D322" s="402"/>
      <c r="E322" s="402">
        <v>4360</v>
      </c>
      <c r="F322" s="430" t="s">
        <v>446</v>
      </c>
      <c r="G322" s="430"/>
      <c r="H322" s="416">
        <v>185.81</v>
      </c>
      <c r="I322" s="181">
        <v>185.81</v>
      </c>
      <c r="J322" s="181">
        <v>0</v>
      </c>
      <c r="K322" s="416">
        <v>185.81</v>
      </c>
      <c r="L322" s="416">
        <v>185.81</v>
      </c>
      <c r="M322" s="417">
        <v>0</v>
      </c>
      <c r="N322" s="418">
        <f t="shared" si="5"/>
        <v>100</v>
      </c>
    </row>
    <row r="323" spans="2:14" ht="19.5" customHeight="1">
      <c r="B323" s="432"/>
      <c r="C323" s="432"/>
      <c r="D323" s="402"/>
      <c r="E323" s="402">
        <v>4440</v>
      </c>
      <c r="F323" s="430" t="s">
        <v>291</v>
      </c>
      <c r="G323" s="430"/>
      <c r="H323" s="416">
        <v>1093.93</v>
      </c>
      <c r="I323" s="181">
        <v>1093.93</v>
      </c>
      <c r="J323" s="181">
        <v>0</v>
      </c>
      <c r="K323" s="416">
        <v>1093.93</v>
      </c>
      <c r="L323" s="416">
        <v>1093.93</v>
      </c>
      <c r="M323" s="417">
        <v>0</v>
      </c>
      <c r="N323" s="418">
        <f t="shared" si="5"/>
        <v>100</v>
      </c>
    </row>
    <row r="324" spans="2:14" ht="19.5" customHeight="1">
      <c r="B324" s="432"/>
      <c r="C324" s="432"/>
      <c r="D324" s="402"/>
      <c r="E324" s="402">
        <v>4700</v>
      </c>
      <c r="F324" s="430" t="s">
        <v>292</v>
      </c>
      <c r="G324" s="430"/>
      <c r="H324" s="416">
        <v>1175</v>
      </c>
      <c r="I324" s="181">
        <v>1175</v>
      </c>
      <c r="J324" s="181">
        <v>0</v>
      </c>
      <c r="K324" s="416">
        <v>1175</v>
      </c>
      <c r="L324" s="416">
        <v>1175</v>
      </c>
      <c r="M324" s="417">
        <v>0</v>
      </c>
      <c r="N324" s="418">
        <f t="shared" si="5"/>
        <v>100</v>
      </c>
    </row>
    <row r="325" spans="2:14" s="214" customFormat="1" ht="39" customHeight="1">
      <c r="B325" s="431"/>
      <c r="C325" s="431"/>
      <c r="D325" s="383">
        <v>85213</v>
      </c>
      <c r="E325" s="383"/>
      <c r="F325" s="440" t="s">
        <v>435</v>
      </c>
      <c r="G325" s="440"/>
      <c r="H325" s="413">
        <v>52152</v>
      </c>
      <c r="I325" s="213">
        <v>52152</v>
      </c>
      <c r="J325" s="213">
        <v>0</v>
      </c>
      <c r="K325" s="419">
        <v>49928.46</v>
      </c>
      <c r="L325" s="419">
        <v>49928.46</v>
      </c>
      <c r="M325" s="413">
        <v>0</v>
      </c>
      <c r="N325" s="414">
        <f t="shared" si="5"/>
        <v>95.73642429820525</v>
      </c>
    </row>
    <row r="326" spans="2:14" ht="15.75" customHeight="1">
      <c r="B326" s="432"/>
      <c r="C326" s="432"/>
      <c r="D326" s="402"/>
      <c r="E326" s="402">
        <v>4130</v>
      </c>
      <c r="F326" s="430" t="s">
        <v>317</v>
      </c>
      <c r="G326" s="430"/>
      <c r="H326" s="416">
        <v>52152</v>
      </c>
      <c r="I326" s="181">
        <v>52152</v>
      </c>
      <c r="J326" s="181">
        <v>0</v>
      </c>
      <c r="K326" s="416">
        <v>49928.46</v>
      </c>
      <c r="L326" s="416">
        <v>49928.46</v>
      </c>
      <c r="M326" s="417">
        <v>0</v>
      </c>
      <c r="N326" s="418">
        <f t="shared" si="5"/>
        <v>95.73642429820525</v>
      </c>
    </row>
    <row r="327" spans="2:14" s="214" customFormat="1" ht="19.5" customHeight="1">
      <c r="B327" s="431"/>
      <c r="C327" s="431"/>
      <c r="D327" s="383">
        <v>85214</v>
      </c>
      <c r="E327" s="383"/>
      <c r="F327" s="440" t="s">
        <v>209</v>
      </c>
      <c r="G327" s="440"/>
      <c r="H327" s="413">
        <v>203233</v>
      </c>
      <c r="I327" s="213">
        <v>203233</v>
      </c>
      <c r="J327" s="213">
        <v>0</v>
      </c>
      <c r="K327" s="419">
        <v>173595.55</v>
      </c>
      <c r="L327" s="419">
        <v>173595.55</v>
      </c>
      <c r="M327" s="413">
        <v>0</v>
      </c>
      <c r="N327" s="414">
        <f t="shared" si="5"/>
        <v>85.41700904872732</v>
      </c>
    </row>
    <row r="328" spans="2:14" ht="15" customHeight="1">
      <c r="B328" s="432"/>
      <c r="C328" s="432"/>
      <c r="D328" s="402"/>
      <c r="E328" s="402">
        <v>3110</v>
      </c>
      <c r="F328" s="430" t="s">
        <v>316</v>
      </c>
      <c r="G328" s="430"/>
      <c r="H328" s="416">
        <v>203233</v>
      </c>
      <c r="I328" s="181">
        <v>203233</v>
      </c>
      <c r="J328" s="181">
        <v>0</v>
      </c>
      <c r="K328" s="416">
        <v>173595.55</v>
      </c>
      <c r="L328" s="416">
        <v>173595.55</v>
      </c>
      <c r="M328" s="417">
        <v>0</v>
      </c>
      <c r="N328" s="418">
        <f t="shared" si="5"/>
        <v>85.41700904872732</v>
      </c>
    </row>
    <row r="329" spans="2:14" s="214" customFormat="1" ht="15" customHeight="1">
      <c r="B329" s="431"/>
      <c r="C329" s="431"/>
      <c r="D329" s="383">
        <v>85215</v>
      </c>
      <c r="E329" s="383"/>
      <c r="F329" s="440" t="s">
        <v>211</v>
      </c>
      <c r="G329" s="440"/>
      <c r="H329" s="413">
        <v>121932.63</v>
      </c>
      <c r="I329" s="213">
        <v>121932.63</v>
      </c>
      <c r="J329" s="213">
        <v>0</v>
      </c>
      <c r="K329" s="413">
        <f>SUM(K330:K331)</f>
        <v>119603.43000000001</v>
      </c>
      <c r="L329" s="413">
        <f>SUM(L330:L331)</f>
        <v>119603.43000000001</v>
      </c>
      <c r="M329" s="413">
        <v>0</v>
      </c>
      <c r="N329" s="414">
        <f t="shared" si="5"/>
        <v>98.08976481520985</v>
      </c>
    </row>
    <row r="330" spans="2:14" ht="15" customHeight="1">
      <c r="B330" s="432"/>
      <c r="C330" s="432"/>
      <c r="D330" s="402"/>
      <c r="E330" s="402">
        <v>3110</v>
      </c>
      <c r="F330" s="430" t="s">
        <v>316</v>
      </c>
      <c r="G330" s="430"/>
      <c r="H330" s="416">
        <v>121893.98</v>
      </c>
      <c r="I330" s="181">
        <v>121893.98</v>
      </c>
      <c r="J330" s="181">
        <v>0</v>
      </c>
      <c r="K330" s="416">
        <v>119568.41</v>
      </c>
      <c r="L330" s="416">
        <v>119568.41</v>
      </c>
      <c r="M330" s="417">
        <v>0</v>
      </c>
      <c r="N330" s="418">
        <f t="shared" si="5"/>
        <v>98.09213711784619</v>
      </c>
    </row>
    <row r="331" spans="2:14" ht="15" customHeight="1">
      <c r="B331" s="432"/>
      <c r="C331" s="432"/>
      <c r="D331" s="402"/>
      <c r="E331" s="402">
        <v>4210</v>
      </c>
      <c r="F331" s="430" t="s">
        <v>278</v>
      </c>
      <c r="G331" s="430"/>
      <c r="H331" s="416">
        <v>38.65</v>
      </c>
      <c r="I331" s="181">
        <v>38.65</v>
      </c>
      <c r="J331" s="181">
        <v>0</v>
      </c>
      <c r="K331" s="416">
        <v>35.02</v>
      </c>
      <c r="L331" s="416">
        <v>35.02</v>
      </c>
      <c r="M331" s="417">
        <v>0</v>
      </c>
      <c r="N331" s="418">
        <f t="shared" si="5"/>
        <v>90.60802069857698</v>
      </c>
    </row>
    <row r="332" spans="2:14" s="214" customFormat="1" ht="15" customHeight="1">
      <c r="B332" s="431"/>
      <c r="C332" s="431"/>
      <c r="D332" s="383">
        <v>85216</v>
      </c>
      <c r="E332" s="383"/>
      <c r="F332" s="440" t="s">
        <v>213</v>
      </c>
      <c r="G332" s="440"/>
      <c r="H332" s="413">
        <v>306001</v>
      </c>
      <c r="I332" s="213">
        <v>306001</v>
      </c>
      <c r="J332" s="213">
        <v>0</v>
      </c>
      <c r="K332" s="419">
        <v>296075.29</v>
      </c>
      <c r="L332" s="419">
        <v>296075.29</v>
      </c>
      <c r="M332" s="413">
        <v>0</v>
      </c>
      <c r="N332" s="414">
        <f t="shared" si="5"/>
        <v>96.75631452184797</v>
      </c>
    </row>
    <row r="333" spans="2:14" ht="15" customHeight="1">
      <c r="B333" s="432"/>
      <c r="C333" s="432"/>
      <c r="D333" s="402"/>
      <c r="E333" s="402">
        <v>3110</v>
      </c>
      <c r="F333" s="430" t="s">
        <v>316</v>
      </c>
      <c r="G333" s="430"/>
      <c r="H333" s="416">
        <v>306001</v>
      </c>
      <c r="I333" s="181">
        <v>306001</v>
      </c>
      <c r="J333" s="181">
        <v>0</v>
      </c>
      <c r="K333" s="416">
        <v>296075.29</v>
      </c>
      <c r="L333" s="416">
        <v>296075.29</v>
      </c>
      <c r="M333" s="417">
        <v>0</v>
      </c>
      <c r="N333" s="418">
        <f t="shared" si="5"/>
        <v>96.75631452184797</v>
      </c>
    </row>
    <row r="334" spans="2:14" s="214" customFormat="1" ht="19.5" customHeight="1">
      <c r="B334" s="431"/>
      <c r="C334" s="431"/>
      <c r="D334" s="383">
        <v>85219</v>
      </c>
      <c r="E334" s="383"/>
      <c r="F334" s="440" t="s">
        <v>215</v>
      </c>
      <c r="G334" s="440"/>
      <c r="H334" s="413">
        <v>758977</v>
      </c>
      <c r="I334" s="213">
        <v>758977</v>
      </c>
      <c r="J334" s="213">
        <v>0</v>
      </c>
      <c r="K334" s="413">
        <f>SUM(K335:K351)</f>
        <v>729675.96</v>
      </c>
      <c r="L334" s="413">
        <f>SUM(L335:L351)</f>
        <v>729675.96</v>
      </c>
      <c r="M334" s="413">
        <v>0</v>
      </c>
      <c r="N334" s="414">
        <f t="shared" si="5"/>
        <v>96.13940343383264</v>
      </c>
    </row>
    <row r="335" spans="2:14" ht="19.5" customHeight="1">
      <c r="B335" s="432"/>
      <c r="C335" s="432"/>
      <c r="D335" s="402"/>
      <c r="E335" s="402">
        <v>3020</v>
      </c>
      <c r="F335" s="430" t="s">
        <v>286</v>
      </c>
      <c r="G335" s="430"/>
      <c r="H335" s="416">
        <v>2600</v>
      </c>
      <c r="I335" s="181">
        <v>2600</v>
      </c>
      <c r="J335" s="181">
        <v>0</v>
      </c>
      <c r="K335" s="416">
        <v>2580.64</v>
      </c>
      <c r="L335" s="416">
        <v>2580.64</v>
      </c>
      <c r="M335" s="417">
        <v>0</v>
      </c>
      <c r="N335" s="418">
        <f t="shared" si="5"/>
        <v>99.25538461538461</v>
      </c>
    </row>
    <row r="336" spans="2:14" ht="15" customHeight="1">
      <c r="B336" s="432"/>
      <c r="C336" s="432"/>
      <c r="D336" s="402"/>
      <c r="E336" s="402">
        <v>4010</v>
      </c>
      <c r="F336" s="430" t="s">
        <v>282</v>
      </c>
      <c r="G336" s="430"/>
      <c r="H336" s="416">
        <v>286807</v>
      </c>
      <c r="I336" s="181">
        <v>286807</v>
      </c>
      <c r="J336" s="181">
        <v>0</v>
      </c>
      <c r="K336" s="416">
        <v>274947.83</v>
      </c>
      <c r="L336" s="416">
        <v>274947.83</v>
      </c>
      <c r="M336" s="417">
        <v>0</v>
      </c>
      <c r="N336" s="418">
        <f t="shared" si="5"/>
        <v>95.86510440819089</v>
      </c>
    </row>
    <row r="337" spans="2:14" ht="15" customHeight="1">
      <c r="B337" s="432"/>
      <c r="C337" s="432"/>
      <c r="D337" s="402"/>
      <c r="E337" s="402">
        <v>4040</v>
      </c>
      <c r="F337" s="430" t="s">
        <v>283</v>
      </c>
      <c r="G337" s="430"/>
      <c r="H337" s="416">
        <v>21000</v>
      </c>
      <c r="I337" s="181">
        <v>21000</v>
      </c>
      <c r="J337" s="181">
        <v>0</v>
      </c>
      <c r="K337" s="416">
        <v>20513.01</v>
      </c>
      <c r="L337" s="416">
        <v>20513.01</v>
      </c>
      <c r="M337" s="417">
        <v>0</v>
      </c>
      <c r="N337" s="418">
        <f t="shared" si="5"/>
        <v>97.681</v>
      </c>
    </row>
    <row r="338" spans="2:14" ht="15" customHeight="1">
      <c r="B338" s="432"/>
      <c r="C338" s="432"/>
      <c r="D338" s="402"/>
      <c r="E338" s="402">
        <v>4110</v>
      </c>
      <c r="F338" s="430" t="s">
        <v>270</v>
      </c>
      <c r="G338" s="430"/>
      <c r="H338" s="416">
        <v>52100</v>
      </c>
      <c r="I338" s="181">
        <v>52100</v>
      </c>
      <c r="J338" s="181">
        <v>0</v>
      </c>
      <c r="K338" s="416">
        <v>50937.38</v>
      </c>
      <c r="L338" s="416">
        <v>50937.38</v>
      </c>
      <c r="M338" s="417">
        <v>0</v>
      </c>
      <c r="N338" s="418">
        <f t="shared" si="5"/>
        <v>97.76848368522072</v>
      </c>
    </row>
    <row r="339" spans="2:14" ht="15" customHeight="1">
      <c r="B339" s="432"/>
      <c r="C339" s="432"/>
      <c r="D339" s="402"/>
      <c r="E339" s="402">
        <v>4120</v>
      </c>
      <c r="F339" s="430" t="s">
        <v>271</v>
      </c>
      <c r="G339" s="430"/>
      <c r="H339" s="416">
        <v>7800</v>
      </c>
      <c r="I339" s="181">
        <v>7800</v>
      </c>
      <c r="J339" s="181">
        <v>0</v>
      </c>
      <c r="K339" s="416">
        <v>5521.43</v>
      </c>
      <c r="L339" s="416">
        <v>5521.43</v>
      </c>
      <c r="M339" s="417">
        <v>0</v>
      </c>
      <c r="N339" s="418">
        <f t="shared" si="5"/>
        <v>70.7875641025641</v>
      </c>
    </row>
    <row r="340" spans="2:14" ht="15" customHeight="1">
      <c r="B340" s="432"/>
      <c r="C340" s="432"/>
      <c r="D340" s="402"/>
      <c r="E340" s="402">
        <v>4170</v>
      </c>
      <c r="F340" s="430" t="s">
        <v>272</v>
      </c>
      <c r="G340" s="430"/>
      <c r="H340" s="416">
        <v>10100</v>
      </c>
      <c r="I340" s="181">
        <v>10100</v>
      </c>
      <c r="J340" s="181">
        <v>0</v>
      </c>
      <c r="K340" s="416">
        <v>6866.2</v>
      </c>
      <c r="L340" s="416">
        <v>6866.2</v>
      </c>
      <c r="M340" s="417">
        <v>0</v>
      </c>
      <c r="N340" s="418">
        <f t="shared" si="5"/>
        <v>67.98217821782177</v>
      </c>
    </row>
    <row r="341" spans="2:14" ht="15" customHeight="1">
      <c r="B341" s="432"/>
      <c r="C341" s="432"/>
      <c r="D341" s="402"/>
      <c r="E341" s="402">
        <v>4210</v>
      </c>
      <c r="F341" s="430" t="s">
        <v>278</v>
      </c>
      <c r="G341" s="430"/>
      <c r="H341" s="416">
        <v>16330</v>
      </c>
      <c r="I341" s="181">
        <v>16330</v>
      </c>
      <c r="J341" s="181">
        <v>0</v>
      </c>
      <c r="K341" s="416">
        <v>14213.68</v>
      </c>
      <c r="L341" s="416">
        <v>14213.68</v>
      </c>
      <c r="M341" s="417">
        <v>0</v>
      </c>
      <c r="N341" s="418">
        <f t="shared" si="5"/>
        <v>87.04029393753827</v>
      </c>
    </row>
    <row r="342" spans="2:14" ht="15" customHeight="1">
      <c r="B342" s="432"/>
      <c r="C342" s="432"/>
      <c r="D342" s="402"/>
      <c r="E342" s="402">
        <v>4260</v>
      </c>
      <c r="F342" s="430" t="s">
        <v>263</v>
      </c>
      <c r="G342" s="430"/>
      <c r="H342" s="416">
        <v>2000</v>
      </c>
      <c r="I342" s="181">
        <v>2000</v>
      </c>
      <c r="J342" s="181">
        <v>0</v>
      </c>
      <c r="K342" s="416">
        <v>903.42</v>
      </c>
      <c r="L342" s="416">
        <v>903.42</v>
      </c>
      <c r="M342" s="417">
        <v>0</v>
      </c>
      <c r="N342" s="418">
        <f t="shared" si="5"/>
        <v>45.171</v>
      </c>
    </row>
    <row r="343" spans="2:14" ht="15" customHeight="1">
      <c r="B343" s="432"/>
      <c r="C343" s="432"/>
      <c r="D343" s="402"/>
      <c r="E343" s="402">
        <v>4280</v>
      </c>
      <c r="F343" s="430" t="s">
        <v>288</v>
      </c>
      <c r="G343" s="430"/>
      <c r="H343" s="416">
        <v>360</v>
      </c>
      <c r="I343" s="181">
        <v>360</v>
      </c>
      <c r="J343" s="181">
        <v>0</v>
      </c>
      <c r="K343" s="416">
        <v>360</v>
      </c>
      <c r="L343" s="416">
        <v>360</v>
      </c>
      <c r="M343" s="417">
        <v>0</v>
      </c>
      <c r="N343" s="418">
        <f t="shared" si="5"/>
        <v>100</v>
      </c>
    </row>
    <row r="344" spans="2:14" ht="15" customHeight="1">
      <c r="B344" s="432"/>
      <c r="C344" s="432"/>
      <c r="D344" s="402"/>
      <c r="E344" s="402">
        <v>4300</v>
      </c>
      <c r="F344" s="430" t="s">
        <v>264</v>
      </c>
      <c r="G344" s="430"/>
      <c r="H344" s="416">
        <v>25310</v>
      </c>
      <c r="I344" s="181">
        <v>25310</v>
      </c>
      <c r="J344" s="181">
        <v>0</v>
      </c>
      <c r="K344" s="416">
        <v>23149.01</v>
      </c>
      <c r="L344" s="416">
        <v>23149.01</v>
      </c>
      <c r="M344" s="417">
        <v>0</v>
      </c>
      <c r="N344" s="418">
        <f t="shared" si="5"/>
        <v>91.46191228763334</v>
      </c>
    </row>
    <row r="345" spans="2:14" ht="26.25" customHeight="1">
      <c r="B345" s="432"/>
      <c r="C345" s="432"/>
      <c r="D345" s="402"/>
      <c r="E345" s="402">
        <v>4330</v>
      </c>
      <c r="F345" s="430" t="s">
        <v>315</v>
      </c>
      <c r="G345" s="430"/>
      <c r="H345" s="416">
        <v>310000</v>
      </c>
      <c r="I345" s="181">
        <v>310000</v>
      </c>
      <c r="J345" s="181">
        <v>0</v>
      </c>
      <c r="K345" s="416">
        <v>309852.83</v>
      </c>
      <c r="L345" s="416">
        <v>309852.83</v>
      </c>
      <c r="M345" s="417">
        <v>0</v>
      </c>
      <c r="N345" s="418">
        <f t="shared" si="5"/>
        <v>99.95252580645162</v>
      </c>
    </row>
    <row r="346" spans="2:14" ht="15" customHeight="1">
      <c r="B346" s="432"/>
      <c r="C346" s="432"/>
      <c r="D346" s="402"/>
      <c r="E346" s="402">
        <v>4360</v>
      </c>
      <c r="F346" s="430" t="s">
        <v>446</v>
      </c>
      <c r="G346" s="430"/>
      <c r="H346" s="416">
        <v>2800</v>
      </c>
      <c r="I346" s="181">
        <v>2800</v>
      </c>
      <c r="J346" s="181">
        <v>0</v>
      </c>
      <c r="K346" s="416">
        <v>1787.2</v>
      </c>
      <c r="L346" s="416">
        <v>1787.2</v>
      </c>
      <c r="M346" s="417">
        <v>0</v>
      </c>
      <c r="N346" s="418">
        <f t="shared" si="5"/>
        <v>63.828571428571436</v>
      </c>
    </row>
    <row r="347" spans="2:14" ht="15" customHeight="1">
      <c r="B347" s="432"/>
      <c r="C347" s="432"/>
      <c r="D347" s="402"/>
      <c r="E347" s="402">
        <v>4410</v>
      </c>
      <c r="F347" s="430" t="s">
        <v>289</v>
      </c>
      <c r="G347" s="430"/>
      <c r="H347" s="416">
        <v>7000</v>
      </c>
      <c r="I347" s="181">
        <v>7000</v>
      </c>
      <c r="J347" s="181">
        <v>0</v>
      </c>
      <c r="K347" s="416">
        <v>4970.7</v>
      </c>
      <c r="L347" s="416">
        <v>4970.7</v>
      </c>
      <c r="M347" s="417">
        <v>0</v>
      </c>
      <c r="N347" s="418">
        <f t="shared" si="5"/>
        <v>71.00999999999999</v>
      </c>
    </row>
    <row r="348" spans="2:14" ht="15" customHeight="1">
      <c r="B348" s="432"/>
      <c r="C348" s="432"/>
      <c r="D348" s="402"/>
      <c r="E348" s="402">
        <v>4430</v>
      </c>
      <c r="F348" s="430" t="s">
        <v>273</v>
      </c>
      <c r="G348" s="430"/>
      <c r="H348" s="416">
        <v>200</v>
      </c>
      <c r="I348" s="181">
        <v>200</v>
      </c>
      <c r="J348" s="181">
        <v>0</v>
      </c>
      <c r="K348" s="416">
        <v>105</v>
      </c>
      <c r="L348" s="416">
        <v>105</v>
      </c>
      <c r="M348" s="417">
        <v>0</v>
      </c>
      <c r="N348" s="418">
        <f t="shared" si="5"/>
        <v>52.5</v>
      </c>
    </row>
    <row r="349" spans="2:14" ht="19.5" customHeight="1">
      <c r="B349" s="432"/>
      <c r="C349" s="432"/>
      <c r="D349" s="402"/>
      <c r="E349" s="402">
        <v>4440</v>
      </c>
      <c r="F349" s="430" t="s">
        <v>291</v>
      </c>
      <c r="G349" s="430"/>
      <c r="H349" s="416">
        <v>10400</v>
      </c>
      <c r="I349" s="181">
        <v>10400</v>
      </c>
      <c r="J349" s="181">
        <v>0</v>
      </c>
      <c r="K349" s="416">
        <v>9072.33</v>
      </c>
      <c r="L349" s="416">
        <v>9072.33</v>
      </c>
      <c r="M349" s="417">
        <v>0</v>
      </c>
      <c r="N349" s="418">
        <f t="shared" si="5"/>
        <v>87.2339423076923</v>
      </c>
    </row>
    <row r="350" spans="2:14" ht="19.5" customHeight="1">
      <c r="B350" s="432"/>
      <c r="C350" s="432"/>
      <c r="D350" s="402"/>
      <c r="E350" s="402">
        <v>4520</v>
      </c>
      <c r="F350" s="430" t="s">
        <v>277</v>
      </c>
      <c r="G350" s="430"/>
      <c r="H350" s="416">
        <v>320</v>
      </c>
      <c r="I350" s="181">
        <v>320</v>
      </c>
      <c r="J350" s="181">
        <v>0</v>
      </c>
      <c r="K350" s="416">
        <v>280</v>
      </c>
      <c r="L350" s="416">
        <v>280</v>
      </c>
      <c r="M350" s="417">
        <v>0</v>
      </c>
      <c r="N350" s="418">
        <f t="shared" si="5"/>
        <v>87.5</v>
      </c>
    </row>
    <row r="351" spans="2:14" ht="19.5" customHeight="1">
      <c r="B351" s="432"/>
      <c r="C351" s="432"/>
      <c r="D351" s="402"/>
      <c r="E351" s="402">
        <v>4700</v>
      </c>
      <c r="F351" s="430" t="s">
        <v>292</v>
      </c>
      <c r="G351" s="430"/>
      <c r="H351" s="416">
        <v>3850</v>
      </c>
      <c r="I351" s="181">
        <v>3850</v>
      </c>
      <c r="J351" s="181">
        <v>0</v>
      </c>
      <c r="K351" s="416">
        <v>3615.3</v>
      </c>
      <c r="L351" s="416">
        <v>3615.3</v>
      </c>
      <c r="M351" s="417">
        <v>0</v>
      </c>
      <c r="N351" s="418">
        <f t="shared" si="5"/>
        <v>93.90389610389612</v>
      </c>
    </row>
    <row r="352" spans="2:14" s="214" customFormat="1" ht="19.5" customHeight="1">
      <c r="B352" s="431"/>
      <c r="C352" s="431"/>
      <c r="D352" s="383">
        <v>85228</v>
      </c>
      <c r="E352" s="383"/>
      <c r="F352" s="440" t="s">
        <v>35</v>
      </c>
      <c r="G352" s="440"/>
      <c r="H352" s="413">
        <v>81930</v>
      </c>
      <c r="I352" s="213">
        <v>81930</v>
      </c>
      <c r="J352" s="213">
        <v>0</v>
      </c>
      <c r="K352" s="413">
        <f>SUM(K353:K361)</f>
        <v>76434.26999999999</v>
      </c>
      <c r="L352" s="413">
        <f>SUM(L353:L361)</f>
        <v>76434.26999999999</v>
      </c>
      <c r="M352" s="413">
        <v>0</v>
      </c>
      <c r="N352" s="414">
        <f t="shared" si="5"/>
        <v>93.29216404247526</v>
      </c>
    </row>
    <row r="353" spans="2:14" ht="15" customHeight="1">
      <c r="B353" s="432"/>
      <c r="C353" s="432"/>
      <c r="D353" s="402"/>
      <c r="E353" s="402">
        <v>3020</v>
      </c>
      <c r="F353" s="430" t="s">
        <v>286</v>
      </c>
      <c r="G353" s="430"/>
      <c r="H353" s="416">
        <v>1310.17</v>
      </c>
      <c r="I353" s="181">
        <v>1310.17</v>
      </c>
      <c r="J353" s="181">
        <v>0</v>
      </c>
      <c r="K353" s="416">
        <v>1310.17</v>
      </c>
      <c r="L353" s="416">
        <v>1310.17</v>
      </c>
      <c r="M353" s="417">
        <v>0</v>
      </c>
      <c r="N353" s="418">
        <f t="shared" si="5"/>
        <v>100</v>
      </c>
    </row>
    <row r="354" spans="2:14" ht="15" customHeight="1">
      <c r="B354" s="432"/>
      <c r="C354" s="432"/>
      <c r="D354" s="402"/>
      <c r="E354" s="402">
        <v>4010</v>
      </c>
      <c r="F354" s="430" t="s">
        <v>282</v>
      </c>
      <c r="G354" s="430"/>
      <c r="H354" s="416">
        <v>51500</v>
      </c>
      <c r="I354" s="181">
        <v>51500</v>
      </c>
      <c r="J354" s="181">
        <v>0</v>
      </c>
      <c r="K354" s="416">
        <v>49558.98</v>
      </c>
      <c r="L354" s="416">
        <v>49558.98</v>
      </c>
      <c r="M354" s="417">
        <v>0</v>
      </c>
      <c r="N354" s="418">
        <f t="shared" si="5"/>
        <v>96.2310291262136</v>
      </c>
    </row>
    <row r="355" spans="2:14" ht="15" customHeight="1">
      <c r="B355" s="432"/>
      <c r="C355" s="432"/>
      <c r="D355" s="402"/>
      <c r="E355" s="402">
        <v>4040</v>
      </c>
      <c r="F355" s="430" t="s">
        <v>283</v>
      </c>
      <c r="G355" s="430"/>
      <c r="H355" s="416">
        <v>4200</v>
      </c>
      <c r="I355" s="181">
        <v>4200</v>
      </c>
      <c r="J355" s="181">
        <v>0</v>
      </c>
      <c r="K355" s="416">
        <v>4055.42</v>
      </c>
      <c r="L355" s="416">
        <v>4055.42</v>
      </c>
      <c r="M355" s="417">
        <v>0</v>
      </c>
      <c r="N355" s="418">
        <f t="shared" si="5"/>
        <v>96.55761904761904</v>
      </c>
    </row>
    <row r="356" spans="2:14" ht="15" customHeight="1">
      <c r="B356" s="432"/>
      <c r="C356" s="432"/>
      <c r="D356" s="402"/>
      <c r="E356" s="402">
        <v>4110</v>
      </c>
      <c r="F356" s="430" t="s">
        <v>270</v>
      </c>
      <c r="G356" s="430"/>
      <c r="H356" s="416">
        <v>10800</v>
      </c>
      <c r="I356" s="181">
        <v>10800</v>
      </c>
      <c r="J356" s="181">
        <v>0</v>
      </c>
      <c r="K356" s="416">
        <v>9989.55</v>
      </c>
      <c r="L356" s="416">
        <v>9989.55</v>
      </c>
      <c r="M356" s="417">
        <v>0</v>
      </c>
      <c r="N356" s="418">
        <f t="shared" si="5"/>
        <v>92.49583333333332</v>
      </c>
    </row>
    <row r="357" spans="2:14" ht="15" customHeight="1">
      <c r="B357" s="432"/>
      <c r="C357" s="432"/>
      <c r="D357" s="402"/>
      <c r="E357" s="402">
        <v>4120</v>
      </c>
      <c r="F357" s="430" t="s">
        <v>271</v>
      </c>
      <c r="G357" s="430"/>
      <c r="H357" s="416">
        <v>1400</v>
      </c>
      <c r="I357" s="181">
        <v>1400</v>
      </c>
      <c r="J357" s="181">
        <v>0</v>
      </c>
      <c r="K357" s="416">
        <v>1319.4</v>
      </c>
      <c r="L357" s="416">
        <v>1319.4</v>
      </c>
      <c r="M357" s="417">
        <v>0</v>
      </c>
      <c r="N357" s="418">
        <f t="shared" si="5"/>
        <v>94.24285714285715</v>
      </c>
    </row>
    <row r="358" spans="2:14" ht="15" customHeight="1">
      <c r="B358" s="432"/>
      <c r="C358" s="432"/>
      <c r="D358" s="402"/>
      <c r="E358" s="402">
        <v>4170</v>
      </c>
      <c r="F358" s="430" t="s">
        <v>272</v>
      </c>
      <c r="G358" s="430"/>
      <c r="H358" s="416">
        <v>6709.83</v>
      </c>
      <c r="I358" s="181">
        <v>6709.83</v>
      </c>
      <c r="J358" s="181">
        <v>0</v>
      </c>
      <c r="K358" s="416">
        <v>4699.56</v>
      </c>
      <c r="L358" s="416">
        <v>4699.56</v>
      </c>
      <c r="M358" s="417">
        <v>0</v>
      </c>
      <c r="N358" s="418">
        <f t="shared" si="5"/>
        <v>70.03992649590228</v>
      </c>
    </row>
    <row r="359" spans="2:14" ht="15" customHeight="1">
      <c r="B359" s="432"/>
      <c r="C359" s="432"/>
      <c r="D359" s="402"/>
      <c r="E359" s="402">
        <v>4280</v>
      </c>
      <c r="F359" s="430" t="s">
        <v>288</v>
      </c>
      <c r="G359" s="430"/>
      <c r="H359" s="416">
        <v>210</v>
      </c>
      <c r="I359" s="181">
        <v>210</v>
      </c>
      <c r="J359" s="181">
        <v>0</v>
      </c>
      <c r="K359" s="416">
        <v>210</v>
      </c>
      <c r="L359" s="416">
        <v>210</v>
      </c>
      <c r="M359" s="417">
        <v>0</v>
      </c>
      <c r="N359" s="418">
        <f t="shared" si="5"/>
        <v>100</v>
      </c>
    </row>
    <row r="360" spans="2:14" ht="15" customHeight="1">
      <c r="B360" s="432"/>
      <c r="C360" s="432"/>
      <c r="D360" s="402"/>
      <c r="E360" s="402">
        <v>4410</v>
      </c>
      <c r="F360" s="430" t="s">
        <v>289</v>
      </c>
      <c r="G360" s="430"/>
      <c r="H360" s="416">
        <v>3600</v>
      </c>
      <c r="I360" s="181">
        <v>3600</v>
      </c>
      <c r="J360" s="181">
        <v>0</v>
      </c>
      <c r="K360" s="416">
        <v>3103.33</v>
      </c>
      <c r="L360" s="416">
        <v>3103.33</v>
      </c>
      <c r="M360" s="417">
        <v>0</v>
      </c>
      <c r="N360" s="418">
        <f t="shared" si="5"/>
        <v>86.20361111111112</v>
      </c>
    </row>
    <row r="361" spans="2:14" ht="19.5" customHeight="1">
      <c r="B361" s="432"/>
      <c r="C361" s="432"/>
      <c r="D361" s="402"/>
      <c r="E361" s="402">
        <v>4440</v>
      </c>
      <c r="F361" s="430" t="s">
        <v>291</v>
      </c>
      <c r="G361" s="430"/>
      <c r="H361" s="416">
        <v>2200</v>
      </c>
      <c r="I361" s="181">
        <v>2200</v>
      </c>
      <c r="J361" s="181">
        <v>0</v>
      </c>
      <c r="K361" s="416">
        <v>2187.86</v>
      </c>
      <c r="L361" s="416">
        <v>2187.86</v>
      </c>
      <c r="M361" s="417">
        <v>0</v>
      </c>
      <c r="N361" s="418">
        <f t="shared" si="5"/>
        <v>99.44818181818182</v>
      </c>
    </row>
    <row r="362" spans="2:14" s="214" customFormat="1" ht="15" customHeight="1">
      <c r="B362" s="431"/>
      <c r="C362" s="431"/>
      <c r="D362" s="383">
        <v>85295</v>
      </c>
      <c r="E362" s="383"/>
      <c r="F362" s="440" t="s">
        <v>96</v>
      </c>
      <c r="G362" s="440"/>
      <c r="H362" s="413">
        <v>215436</v>
      </c>
      <c r="I362" s="213">
        <v>215436</v>
      </c>
      <c r="J362" s="213">
        <v>0</v>
      </c>
      <c r="K362" s="413">
        <f>SUM(K363:K366)</f>
        <v>180384.02</v>
      </c>
      <c r="L362" s="413">
        <f>SUM(L363:L366)</f>
        <v>180384.02</v>
      </c>
      <c r="M362" s="413">
        <v>0</v>
      </c>
      <c r="N362" s="414">
        <f t="shared" si="5"/>
        <v>83.72974804582334</v>
      </c>
    </row>
    <row r="363" spans="2:14" ht="15" customHeight="1">
      <c r="B363" s="432"/>
      <c r="C363" s="432"/>
      <c r="D363" s="402"/>
      <c r="E363" s="402">
        <v>3020</v>
      </c>
      <c r="F363" s="430" t="s">
        <v>286</v>
      </c>
      <c r="G363" s="430"/>
      <c r="H363" s="416">
        <v>505</v>
      </c>
      <c r="I363" s="181">
        <v>505</v>
      </c>
      <c r="J363" s="181">
        <v>0</v>
      </c>
      <c r="K363" s="416">
        <v>504.1</v>
      </c>
      <c r="L363" s="416">
        <v>504.1</v>
      </c>
      <c r="M363" s="417">
        <v>0</v>
      </c>
      <c r="N363" s="418">
        <f t="shared" si="5"/>
        <v>99.82178217821782</v>
      </c>
    </row>
    <row r="364" spans="2:14" ht="15" customHeight="1">
      <c r="B364" s="432"/>
      <c r="C364" s="432"/>
      <c r="D364" s="402"/>
      <c r="E364" s="402">
        <v>3110</v>
      </c>
      <c r="F364" s="430" t="s">
        <v>316</v>
      </c>
      <c r="G364" s="430"/>
      <c r="H364" s="416">
        <v>214441</v>
      </c>
      <c r="I364" s="181">
        <v>214441</v>
      </c>
      <c r="J364" s="181">
        <v>0</v>
      </c>
      <c r="K364" s="416">
        <v>179438.8</v>
      </c>
      <c r="L364" s="416">
        <v>179438.8</v>
      </c>
      <c r="M364" s="417">
        <v>0</v>
      </c>
      <c r="N364" s="418">
        <f t="shared" si="5"/>
        <v>83.67746839457007</v>
      </c>
    </row>
    <row r="365" spans="2:14" ht="15" customHeight="1">
      <c r="B365" s="432"/>
      <c r="C365" s="432"/>
      <c r="D365" s="402"/>
      <c r="E365" s="402">
        <v>4210</v>
      </c>
      <c r="F365" s="430" t="s">
        <v>278</v>
      </c>
      <c r="G365" s="430"/>
      <c r="H365" s="416">
        <v>140</v>
      </c>
      <c r="I365" s="181">
        <v>140</v>
      </c>
      <c r="J365" s="181">
        <v>0</v>
      </c>
      <c r="K365" s="416">
        <v>91.12</v>
      </c>
      <c r="L365" s="416">
        <v>91.12</v>
      </c>
      <c r="M365" s="417">
        <v>0</v>
      </c>
      <c r="N365" s="418">
        <f t="shared" si="5"/>
        <v>65.08571428571429</v>
      </c>
    </row>
    <row r="366" spans="2:14" ht="15" customHeight="1">
      <c r="B366" s="432"/>
      <c r="C366" s="432"/>
      <c r="D366" s="402"/>
      <c r="E366" s="402">
        <v>4280</v>
      </c>
      <c r="F366" s="430" t="s">
        <v>288</v>
      </c>
      <c r="G366" s="430"/>
      <c r="H366" s="416">
        <v>350</v>
      </c>
      <c r="I366" s="181">
        <v>350</v>
      </c>
      <c r="J366" s="181">
        <v>0</v>
      </c>
      <c r="K366" s="416">
        <v>350</v>
      </c>
      <c r="L366" s="416">
        <v>350</v>
      </c>
      <c r="M366" s="417">
        <v>0</v>
      </c>
      <c r="N366" s="418">
        <f t="shared" si="5"/>
        <v>100</v>
      </c>
    </row>
    <row r="367" spans="2:16" s="214" customFormat="1" ht="15" customHeight="1">
      <c r="B367" s="431">
        <v>854</v>
      </c>
      <c r="C367" s="431"/>
      <c r="D367" s="383"/>
      <c r="E367" s="383"/>
      <c r="F367" s="440" t="s">
        <v>218</v>
      </c>
      <c r="G367" s="440"/>
      <c r="H367" s="413">
        <v>439460</v>
      </c>
      <c r="I367" s="213">
        <v>439460</v>
      </c>
      <c r="J367" s="213">
        <v>0</v>
      </c>
      <c r="K367" s="413">
        <f>K368+K377</f>
        <v>428355.07999999996</v>
      </c>
      <c r="L367" s="413">
        <f>L368+L377</f>
        <v>428355.07999999996</v>
      </c>
      <c r="M367" s="413">
        <v>0</v>
      </c>
      <c r="N367" s="414">
        <f aca="true" t="shared" si="6" ref="N367:N430">K367/H367*100</f>
        <v>97.47305329267736</v>
      </c>
      <c r="O367" s="415"/>
      <c r="P367" s="415"/>
    </row>
    <row r="368" spans="2:14" s="214" customFormat="1" ht="15" customHeight="1">
      <c r="B368" s="431"/>
      <c r="C368" s="431"/>
      <c r="D368" s="383">
        <v>85401</v>
      </c>
      <c r="E368" s="383"/>
      <c r="F368" s="440" t="s">
        <v>318</v>
      </c>
      <c r="G368" s="440"/>
      <c r="H368" s="413">
        <v>270400</v>
      </c>
      <c r="I368" s="213">
        <v>270400</v>
      </c>
      <c r="J368" s="213">
        <v>0</v>
      </c>
      <c r="K368" s="413">
        <f>SUM(K369:K376)</f>
        <v>268088.66</v>
      </c>
      <c r="L368" s="413">
        <f>SUM(L369:L376)</f>
        <v>268088.66</v>
      </c>
      <c r="M368" s="413">
        <v>0</v>
      </c>
      <c r="N368" s="414">
        <f t="shared" si="6"/>
        <v>99.14521449704141</v>
      </c>
    </row>
    <row r="369" spans="2:14" ht="15" customHeight="1">
      <c r="B369" s="432"/>
      <c r="C369" s="432"/>
      <c r="D369" s="402"/>
      <c r="E369" s="402">
        <v>3020</v>
      </c>
      <c r="F369" s="430" t="s">
        <v>286</v>
      </c>
      <c r="G369" s="430"/>
      <c r="H369" s="416">
        <v>17150</v>
      </c>
      <c r="I369" s="181">
        <v>17150</v>
      </c>
      <c r="J369" s="181">
        <v>0</v>
      </c>
      <c r="K369" s="416">
        <v>16711.83</v>
      </c>
      <c r="L369" s="416">
        <v>16711.83</v>
      </c>
      <c r="M369" s="417">
        <v>0</v>
      </c>
      <c r="N369" s="418">
        <f t="shared" si="6"/>
        <v>97.4450728862974</v>
      </c>
    </row>
    <row r="370" spans="2:14" ht="15" customHeight="1">
      <c r="B370" s="432"/>
      <c r="C370" s="432"/>
      <c r="D370" s="402"/>
      <c r="E370" s="402">
        <v>4010</v>
      </c>
      <c r="F370" s="430" t="s">
        <v>282</v>
      </c>
      <c r="G370" s="430"/>
      <c r="H370" s="416">
        <v>187515</v>
      </c>
      <c r="I370" s="181">
        <v>187515</v>
      </c>
      <c r="J370" s="181">
        <v>0</v>
      </c>
      <c r="K370" s="416">
        <v>186511.66</v>
      </c>
      <c r="L370" s="416">
        <v>186511.66</v>
      </c>
      <c r="M370" s="417">
        <v>0</v>
      </c>
      <c r="N370" s="418">
        <f t="shared" si="6"/>
        <v>99.4649281390822</v>
      </c>
    </row>
    <row r="371" spans="2:14" ht="15" customHeight="1">
      <c r="B371" s="432"/>
      <c r="C371" s="432"/>
      <c r="D371" s="402"/>
      <c r="E371" s="402">
        <v>4040</v>
      </c>
      <c r="F371" s="430" t="s">
        <v>283</v>
      </c>
      <c r="G371" s="430"/>
      <c r="H371" s="416">
        <v>14000</v>
      </c>
      <c r="I371" s="181">
        <v>14000</v>
      </c>
      <c r="J371" s="181">
        <v>0</v>
      </c>
      <c r="K371" s="416">
        <v>13784.86</v>
      </c>
      <c r="L371" s="416">
        <v>13784.86</v>
      </c>
      <c r="M371" s="417">
        <v>0</v>
      </c>
      <c r="N371" s="418">
        <f t="shared" si="6"/>
        <v>98.46328571428572</v>
      </c>
    </row>
    <row r="372" spans="2:14" ht="15" customHeight="1">
      <c r="B372" s="432"/>
      <c r="C372" s="432"/>
      <c r="D372" s="402"/>
      <c r="E372" s="402">
        <v>4110</v>
      </c>
      <c r="F372" s="430" t="s">
        <v>270</v>
      </c>
      <c r="G372" s="430"/>
      <c r="H372" s="416">
        <v>36775</v>
      </c>
      <c r="I372" s="181">
        <v>36775</v>
      </c>
      <c r="J372" s="181">
        <v>0</v>
      </c>
      <c r="K372" s="416">
        <v>36531.79</v>
      </c>
      <c r="L372" s="416">
        <v>36531.79</v>
      </c>
      <c r="M372" s="417">
        <v>0</v>
      </c>
      <c r="N372" s="418">
        <f t="shared" si="6"/>
        <v>99.33865397688648</v>
      </c>
    </row>
    <row r="373" spans="2:14" ht="15" customHeight="1">
      <c r="B373" s="432"/>
      <c r="C373" s="432"/>
      <c r="D373" s="402"/>
      <c r="E373" s="402">
        <v>4120</v>
      </c>
      <c r="F373" s="430" t="s">
        <v>271</v>
      </c>
      <c r="G373" s="430"/>
      <c r="H373" s="416">
        <v>2970</v>
      </c>
      <c r="I373" s="181">
        <v>2970</v>
      </c>
      <c r="J373" s="181">
        <v>0</v>
      </c>
      <c r="K373" s="416">
        <v>2800.78</v>
      </c>
      <c r="L373" s="416">
        <v>2800.78</v>
      </c>
      <c r="M373" s="417">
        <v>0</v>
      </c>
      <c r="N373" s="418">
        <f t="shared" si="6"/>
        <v>94.3023569023569</v>
      </c>
    </row>
    <row r="374" spans="2:14" ht="15" customHeight="1">
      <c r="B374" s="432"/>
      <c r="C374" s="432"/>
      <c r="D374" s="402"/>
      <c r="E374" s="402">
        <v>4210</v>
      </c>
      <c r="F374" s="430" t="s">
        <v>278</v>
      </c>
      <c r="G374" s="430"/>
      <c r="H374" s="416">
        <v>820</v>
      </c>
      <c r="I374" s="181">
        <v>820</v>
      </c>
      <c r="J374" s="181">
        <v>0</v>
      </c>
      <c r="K374" s="416">
        <v>577.74</v>
      </c>
      <c r="L374" s="416">
        <v>577.74</v>
      </c>
      <c r="M374" s="417">
        <v>0</v>
      </c>
      <c r="N374" s="418">
        <f t="shared" si="6"/>
        <v>70.4560975609756</v>
      </c>
    </row>
    <row r="375" spans="2:14" ht="15" customHeight="1">
      <c r="B375" s="432"/>
      <c r="C375" s="432"/>
      <c r="D375" s="402"/>
      <c r="E375" s="402">
        <v>4240</v>
      </c>
      <c r="F375" s="430" t="s">
        <v>565</v>
      </c>
      <c r="G375" s="430"/>
      <c r="H375" s="416">
        <v>600</v>
      </c>
      <c r="I375" s="181">
        <v>600</v>
      </c>
      <c r="J375" s="181">
        <v>0</v>
      </c>
      <c r="K375" s="416">
        <v>600</v>
      </c>
      <c r="L375" s="416">
        <v>600</v>
      </c>
      <c r="M375" s="417">
        <v>0</v>
      </c>
      <c r="N375" s="418">
        <f t="shared" si="6"/>
        <v>100</v>
      </c>
    </row>
    <row r="376" spans="2:14" ht="19.5" customHeight="1">
      <c r="B376" s="432"/>
      <c r="C376" s="432"/>
      <c r="D376" s="402"/>
      <c r="E376" s="402">
        <v>4440</v>
      </c>
      <c r="F376" s="430" t="s">
        <v>291</v>
      </c>
      <c r="G376" s="430"/>
      <c r="H376" s="416">
        <v>10570</v>
      </c>
      <c r="I376" s="181">
        <v>10570</v>
      </c>
      <c r="J376" s="181">
        <v>0</v>
      </c>
      <c r="K376" s="416">
        <v>10570</v>
      </c>
      <c r="L376" s="416">
        <v>10570</v>
      </c>
      <c r="M376" s="417">
        <v>0</v>
      </c>
      <c r="N376" s="418">
        <f t="shared" si="6"/>
        <v>100</v>
      </c>
    </row>
    <row r="377" spans="2:14" ht="15" customHeight="1">
      <c r="B377" s="431"/>
      <c r="C377" s="431"/>
      <c r="D377" s="383">
        <v>85415</v>
      </c>
      <c r="E377" s="383"/>
      <c r="F377" s="440" t="s">
        <v>220</v>
      </c>
      <c r="G377" s="440"/>
      <c r="H377" s="413">
        <v>169060</v>
      </c>
      <c r="I377" s="213">
        <v>169060</v>
      </c>
      <c r="J377" s="213">
        <v>0</v>
      </c>
      <c r="K377" s="413">
        <f>SUM(K378:K379)</f>
        <v>160266.42</v>
      </c>
      <c r="L377" s="413">
        <f>SUM(L378:L379)</f>
        <v>160266.42</v>
      </c>
      <c r="M377" s="413">
        <v>0</v>
      </c>
      <c r="N377" s="414">
        <f t="shared" si="6"/>
        <v>94.79854489530345</v>
      </c>
    </row>
    <row r="378" spans="2:14" ht="15" customHeight="1">
      <c r="B378" s="432"/>
      <c r="C378" s="432"/>
      <c r="D378" s="402"/>
      <c r="E378" s="402">
        <v>3240</v>
      </c>
      <c r="F378" s="430" t="s">
        <v>319</v>
      </c>
      <c r="G378" s="430"/>
      <c r="H378" s="416">
        <v>165885</v>
      </c>
      <c r="I378" s="181">
        <v>165885</v>
      </c>
      <c r="J378" s="181">
        <v>0</v>
      </c>
      <c r="K378" s="416">
        <v>158492.42</v>
      </c>
      <c r="L378" s="416">
        <v>158492.42</v>
      </c>
      <c r="M378" s="417">
        <v>0</v>
      </c>
      <c r="N378" s="418">
        <f t="shared" si="6"/>
        <v>95.54355125538777</v>
      </c>
    </row>
    <row r="379" spans="2:14" ht="15" customHeight="1">
      <c r="B379" s="432"/>
      <c r="C379" s="432"/>
      <c r="D379" s="402"/>
      <c r="E379" s="402">
        <v>3260</v>
      </c>
      <c r="F379" s="430" t="s">
        <v>320</v>
      </c>
      <c r="G379" s="430"/>
      <c r="H379" s="416">
        <v>3175</v>
      </c>
      <c r="I379" s="181">
        <v>3175</v>
      </c>
      <c r="J379" s="181">
        <v>0</v>
      </c>
      <c r="K379" s="416">
        <v>1774</v>
      </c>
      <c r="L379" s="416">
        <v>1774</v>
      </c>
      <c r="M379" s="417">
        <v>0</v>
      </c>
      <c r="N379" s="418">
        <f t="shared" si="6"/>
        <v>55.87401574803149</v>
      </c>
    </row>
    <row r="380" spans="2:16" s="214" customFormat="1" ht="15" customHeight="1">
      <c r="B380" s="431">
        <v>900</v>
      </c>
      <c r="C380" s="431"/>
      <c r="D380" s="383"/>
      <c r="E380" s="383"/>
      <c r="F380" s="440" t="s">
        <v>224</v>
      </c>
      <c r="G380" s="440"/>
      <c r="H380" s="413">
        <v>1186052.29</v>
      </c>
      <c r="I380" s="213">
        <v>869842.9</v>
      </c>
      <c r="J380" s="213">
        <v>316209.39</v>
      </c>
      <c r="K380" s="413">
        <f>K381+K385+K395+K397+K401+K405+K408</f>
        <v>1131428.73</v>
      </c>
      <c r="L380" s="413">
        <f>L381+L385+L395+L397+L401+L405+L408</f>
        <v>848078.1299999999</v>
      </c>
      <c r="M380" s="413">
        <f>M381+M385+M395+M397+M401+M405+M408</f>
        <v>283350.60000000003</v>
      </c>
      <c r="N380" s="414">
        <f t="shared" si="6"/>
        <v>95.394506594646</v>
      </c>
      <c r="O380" s="415"/>
      <c r="P380" s="415"/>
    </row>
    <row r="381" spans="2:14" ht="15" customHeight="1">
      <c r="B381" s="436"/>
      <c r="C381" s="436"/>
      <c r="D381" s="383">
        <v>90001</v>
      </c>
      <c r="E381" s="383"/>
      <c r="F381" s="440" t="s">
        <v>251</v>
      </c>
      <c r="G381" s="440"/>
      <c r="H381" s="413">
        <v>102603</v>
      </c>
      <c r="I381" s="213">
        <v>972</v>
      </c>
      <c r="J381" s="213">
        <v>101631</v>
      </c>
      <c r="K381" s="413">
        <f>SUM(K382:K384)</f>
        <v>89933.66</v>
      </c>
      <c r="L381" s="419">
        <v>971.06</v>
      </c>
      <c r="M381" s="413">
        <f>SUM(M382:M384)</f>
        <v>88962.6</v>
      </c>
      <c r="N381" s="414">
        <f t="shared" si="6"/>
        <v>87.65207645000633</v>
      </c>
    </row>
    <row r="382" spans="2:14" ht="15" customHeight="1">
      <c r="B382" s="432"/>
      <c r="C382" s="432"/>
      <c r="D382" s="402"/>
      <c r="E382" s="402">
        <v>4300</v>
      </c>
      <c r="F382" s="430" t="s">
        <v>264</v>
      </c>
      <c r="G382" s="430"/>
      <c r="H382" s="416">
        <v>972</v>
      </c>
      <c r="I382" s="181">
        <v>972</v>
      </c>
      <c r="J382" s="181">
        <v>0</v>
      </c>
      <c r="K382" s="416">
        <v>971.06</v>
      </c>
      <c r="L382" s="416">
        <v>971.06</v>
      </c>
      <c r="M382" s="416"/>
      <c r="N382" s="418">
        <f t="shared" si="6"/>
        <v>99.90329218106996</v>
      </c>
    </row>
    <row r="383" spans="2:14" ht="15" customHeight="1">
      <c r="B383" s="432"/>
      <c r="C383" s="432"/>
      <c r="D383" s="402"/>
      <c r="E383" s="402">
        <v>6059</v>
      </c>
      <c r="F383" s="430" t="s">
        <v>265</v>
      </c>
      <c r="G383" s="430"/>
      <c r="H383" s="416">
        <v>22831</v>
      </c>
      <c r="I383" s="181">
        <v>0</v>
      </c>
      <c r="J383" s="181">
        <v>22831</v>
      </c>
      <c r="K383" s="416">
        <v>10162.6</v>
      </c>
      <c r="L383" s="181"/>
      <c r="M383" s="416">
        <v>10162.6</v>
      </c>
      <c r="N383" s="418">
        <f t="shared" si="6"/>
        <v>44.51228592702904</v>
      </c>
    </row>
    <row r="384" spans="2:14" ht="33" customHeight="1">
      <c r="B384" s="432"/>
      <c r="C384" s="432"/>
      <c r="D384" s="402"/>
      <c r="E384" s="402">
        <v>6210</v>
      </c>
      <c r="F384" s="430" t="s">
        <v>79</v>
      </c>
      <c r="G384" s="430"/>
      <c r="H384" s="416">
        <v>78800</v>
      </c>
      <c r="I384" s="181">
        <v>0</v>
      </c>
      <c r="J384" s="181">
        <v>78800</v>
      </c>
      <c r="K384" s="416">
        <v>78800</v>
      </c>
      <c r="L384" s="181"/>
      <c r="M384" s="416">
        <v>78800</v>
      </c>
      <c r="N384" s="418">
        <f t="shared" si="6"/>
        <v>100</v>
      </c>
    </row>
    <row r="385" spans="2:14" ht="18" customHeight="1">
      <c r="B385" s="431"/>
      <c r="C385" s="431"/>
      <c r="D385" s="383">
        <v>90002</v>
      </c>
      <c r="E385" s="383"/>
      <c r="F385" s="440" t="s">
        <v>321</v>
      </c>
      <c r="G385" s="440"/>
      <c r="H385" s="413">
        <v>499660</v>
      </c>
      <c r="I385" s="213">
        <v>499660</v>
      </c>
      <c r="J385" s="213">
        <v>0</v>
      </c>
      <c r="K385" s="413">
        <f>SUM(K386:K394)</f>
        <v>483673.24</v>
      </c>
      <c r="L385" s="413">
        <f>SUM(L386:L394)</f>
        <v>483673.24</v>
      </c>
      <c r="M385" s="413">
        <v>0</v>
      </c>
      <c r="N385" s="414">
        <f t="shared" si="6"/>
        <v>96.8004723211784</v>
      </c>
    </row>
    <row r="386" spans="2:14" ht="18" customHeight="1">
      <c r="B386" s="432"/>
      <c r="C386" s="432"/>
      <c r="D386" s="402"/>
      <c r="E386" s="402">
        <v>4010</v>
      </c>
      <c r="F386" s="430" t="s">
        <v>282</v>
      </c>
      <c r="G386" s="430"/>
      <c r="H386" s="416">
        <v>30299</v>
      </c>
      <c r="I386" s="181">
        <v>30299</v>
      </c>
      <c r="J386" s="181">
        <v>0</v>
      </c>
      <c r="K386" s="416">
        <v>29111.53</v>
      </c>
      <c r="L386" s="416">
        <v>29111.53</v>
      </c>
      <c r="M386" s="417">
        <v>0</v>
      </c>
      <c r="N386" s="418">
        <f t="shared" si="6"/>
        <v>96.08082775009076</v>
      </c>
    </row>
    <row r="387" spans="2:14" ht="15" customHeight="1">
      <c r="B387" s="432"/>
      <c r="C387" s="432"/>
      <c r="D387" s="402"/>
      <c r="E387" s="402">
        <v>4040</v>
      </c>
      <c r="F387" s="430" t="s">
        <v>283</v>
      </c>
      <c r="G387" s="430"/>
      <c r="H387" s="416">
        <v>2201</v>
      </c>
      <c r="I387" s="181">
        <v>2201</v>
      </c>
      <c r="J387" s="181">
        <v>0</v>
      </c>
      <c r="K387" s="416">
        <v>2200.7</v>
      </c>
      <c r="L387" s="416">
        <v>2200.7</v>
      </c>
      <c r="M387" s="417">
        <v>0</v>
      </c>
      <c r="N387" s="418">
        <f t="shared" si="6"/>
        <v>99.98636983189458</v>
      </c>
    </row>
    <row r="388" spans="2:14" ht="15" customHeight="1">
      <c r="B388" s="432"/>
      <c r="C388" s="432"/>
      <c r="D388" s="402"/>
      <c r="E388" s="402">
        <v>4110</v>
      </c>
      <c r="F388" s="430" t="s">
        <v>270</v>
      </c>
      <c r="G388" s="430"/>
      <c r="H388" s="416">
        <v>5548</v>
      </c>
      <c r="I388" s="181">
        <v>5548</v>
      </c>
      <c r="J388" s="181">
        <v>0</v>
      </c>
      <c r="K388" s="416">
        <v>5547.67</v>
      </c>
      <c r="L388" s="416">
        <v>5547.67</v>
      </c>
      <c r="M388" s="417">
        <v>0</v>
      </c>
      <c r="N388" s="418">
        <f t="shared" si="6"/>
        <v>99.99405191059842</v>
      </c>
    </row>
    <row r="389" spans="2:14" ht="15" customHeight="1">
      <c r="B389" s="432"/>
      <c r="C389" s="432"/>
      <c r="D389" s="402"/>
      <c r="E389" s="402">
        <v>4120</v>
      </c>
      <c r="F389" s="430" t="s">
        <v>271</v>
      </c>
      <c r="G389" s="430"/>
      <c r="H389" s="416">
        <v>1000</v>
      </c>
      <c r="I389" s="181">
        <v>1000</v>
      </c>
      <c r="J389" s="181">
        <v>0</v>
      </c>
      <c r="K389" s="416">
        <v>790.73</v>
      </c>
      <c r="L389" s="416">
        <v>790.73</v>
      </c>
      <c r="M389" s="417">
        <v>0</v>
      </c>
      <c r="N389" s="418">
        <f t="shared" si="6"/>
        <v>79.07300000000001</v>
      </c>
    </row>
    <row r="390" spans="2:14" ht="15" customHeight="1">
      <c r="B390" s="432"/>
      <c r="C390" s="432"/>
      <c r="D390" s="402"/>
      <c r="E390" s="402">
        <v>4170</v>
      </c>
      <c r="F390" s="430" t="s">
        <v>272</v>
      </c>
      <c r="G390" s="430"/>
      <c r="H390" s="416">
        <v>600</v>
      </c>
      <c r="I390" s="181">
        <v>600</v>
      </c>
      <c r="J390" s="181">
        <v>0</v>
      </c>
      <c r="K390" s="416">
        <v>600</v>
      </c>
      <c r="L390" s="416">
        <v>600</v>
      </c>
      <c r="M390" s="417">
        <v>0</v>
      </c>
      <c r="N390" s="418">
        <f t="shared" si="6"/>
        <v>100</v>
      </c>
    </row>
    <row r="391" spans="2:14" ht="15" customHeight="1">
      <c r="B391" s="432"/>
      <c r="C391" s="432"/>
      <c r="D391" s="402"/>
      <c r="E391" s="402">
        <v>4210</v>
      </c>
      <c r="F391" s="430" t="s">
        <v>278</v>
      </c>
      <c r="G391" s="430"/>
      <c r="H391" s="416">
        <v>12652</v>
      </c>
      <c r="I391" s="181">
        <v>12652</v>
      </c>
      <c r="J391" s="181">
        <v>0</v>
      </c>
      <c r="K391" s="416">
        <v>6297.41</v>
      </c>
      <c r="L391" s="416">
        <v>6297.41</v>
      </c>
      <c r="M391" s="417">
        <v>0</v>
      </c>
      <c r="N391" s="418">
        <f t="shared" si="6"/>
        <v>49.77402782168827</v>
      </c>
    </row>
    <row r="392" spans="2:14" ht="15" customHeight="1">
      <c r="B392" s="432"/>
      <c r="C392" s="432"/>
      <c r="D392" s="402"/>
      <c r="E392" s="402">
        <v>4300</v>
      </c>
      <c r="F392" s="430" t="s">
        <v>264</v>
      </c>
      <c r="G392" s="430"/>
      <c r="H392" s="416">
        <v>432490</v>
      </c>
      <c r="I392" s="181">
        <v>432490</v>
      </c>
      <c r="J392" s="181">
        <v>0</v>
      </c>
      <c r="K392" s="416">
        <v>424255.2</v>
      </c>
      <c r="L392" s="416">
        <v>424255.2</v>
      </c>
      <c r="M392" s="417">
        <v>0</v>
      </c>
      <c r="N392" s="418">
        <f t="shared" si="6"/>
        <v>98.09595597586072</v>
      </c>
    </row>
    <row r="393" spans="2:14" ht="19.5" customHeight="1">
      <c r="B393" s="432"/>
      <c r="C393" s="432"/>
      <c r="D393" s="402"/>
      <c r="E393" s="402">
        <v>4390</v>
      </c>
      <c r="F393" s="430" t="s">
        <v>280</v>
      </c>
      <c r="G393" s="430"/>
      <c r="H393" s="416">
        <v>13776</v>
      </c>
      <c r="I393" s="181">
        <v>13776</v>
      </c>
      <c r="J393" s="181">
        <v>0</v>
      </c>
      <c r="K393" s="416">
        <v>13776</v>
      </c>
      <c r="L393" s="416">
        <v>13776</v>
      </c>
      <c r="M393" s="417">
        <v>0</v>
      </c>
      <c r="N393" s="418">
        <f t="shared" si="6"/>
        <v>100</v>
      </c>
    </row>
    <row r="394" spans="2:14" ht="19.5" customHeight="1">
      <c r="B394" s="432"/>
      <c r="C394" s="432"/>
      <c r="D394" s="402"/>
      <c r="E394" s="402">
        <v>4440</v>
      </c>
      <c r="F394" s="430" t="s">
        <v>291</v>
      </c>
      <c r="G394" s="430"/>
      <c r="H394" s="416">
        <v>1094</v>
      </c>
      <c r="I394" s="181">
        <v>1094</v>
      </c>
      <c r="J394" s="181">
        <v>0</v>
      </c>
      <c r="K394" s="416">
        <v>1094</v>
      </c>
      <c r="L394" s="416">
        <v>1094</v>
      </c>
      <c r="M394" s="417">
        <v>0</v>
      </c>
      <c r="N394" s="418">
        <f t="shared" si="6"/>
        <v>100</v>
      </c>
    </row>
    <row r="395" spans="2:14" ht="15" customHeight="1">
      <c r="B395" s="436"/>
      <c r="C395" s="436"/>
      <c r="D395" s="383">
        <v>90003</v>
      </c>
      <c r="E395" s="383"/>
      <c r="F395" s="440" t="s">
        <v>322</v>
      </c>
      <c r="G395" s="440"/>
      <c r="H395" s="413">
        <v>8924</v>
      </c>
      <c r="I395" s="213">
        <v>8924</v>
      </c>
      <c r="J395" s="213">
        <v>0</v>
      </c>
      <c r="K395" s="419">
        <v>8915.64</v>
      </c>
      <c r="L395" s="419">
        <v>8915.64</v>
      </c>
      <c r="M395" s="413">
        <v>0</v>
      </c>
      <c r="N395" s="414">
        <f t="shared" si="6"/>
        <v>99.90632003585836</v>
      </c>
    </row>
    <row r="396" spans="2:14" ht="15" customHeight="1">
      <c r="B396" s="432"/>
      <c r="C396" s="432"/>
      <c r="D396" s="402"/>
      <c r="E396" s="402">
        <v>4300</v>
      </c>
      <c r="F396" s="430" t="s">
        <v>264</v>
      </c>
      <c r="G396" s="430"/>
      <c r="H396" s="416">
        <v>8924</v>
      </c>
      <c r="I396" s="181">
        <v>8924</v>
      </c>
      <c r="J396" s="181">
        <v>0</v>
      </c>
      <c r="K396" s="416">
        <v>8915.64</v>
      </c>
      <c r="L396" s="416">
        <v>8915.64</v>
      </c>
      <c r="M396" s="417">
        <v>0</v>
      </c>
      <c r="N396" s="418">
        <f t="shared" si="6"/>
        <v>99.90632003585836</v>
      </c>
    </row>
    <row r="397" spans="2:14" ht="15" customHeight="1">
      <c r="B397" s="436"/>
      <c r="C397" s="436"/>
      <c r="D397" s="383">
        <v>90004</v>
      </c>
      <c r="E397" s="383"/>
      <c r="F397" s="440" t="s">
        <v>323</v>
      </c>
      <c r="G397" s="440"/>
      <c r="H397" s="413">
        <v>70048.9</v>
      </c>
      <c r="I397" s="213">
        <v>61048.9</v>
      </c>
      <c r="J397" s="213">
        <v>9000</v>
      </c>
      <c r="K397" s="413">
        <f>SUM(K398:K400)</f>
        <v>67516.62999999999</v>
      </c>
      <c r="L397" s="213">
        <f>SUM(L398:L400)</f>
        <v>59117.619999999995</v>
      </c>
      <c r="M397" s="419">
        <v>8399.01</v>
      </c>
      <c r="N397" s="414">
        <f t="shared" si="6"/>
        <v>96.3849967665445</v>
      </c>
    </row>
    <row r="398" spans="2:14" ht="15" customHeight="1">
      <c r="B398" s="432"/>
      <c r="C398" s="432"/>
      <c r="D398" s="402"/>
      <c r="E398" s="402">
        <v>4210</v>
      </c>
      <c r="F398" s="430" t="s">
        <v>278</v>
      </c>
      <c r="G398" s="430"/>
      <c r="H398" s="416">
        <v>7877.9</v>
      </c>
      <c r="I398" s="181">
        <v>7877.9</v>
      </c>
      <c r="J398" s="181">
        <v>0</v>
      </c>
      <c r="K398" s="416">
        <v>5946.7</v>
      </c>
      <c r="L398" s="416">
        <v>5946.7</v>
      </c>
      <c r="M398" s="417">
        <v>0</v>
      </c>
      <c r="N398" s="418">
        <f t="shared" si="6"/>
        <v>75.48585282879955</v>
      </c>
    </row>
    <row r="399" spans="2:14" ht="15" customHeight="1">
      <c r="B399" s="432"/>
      <c r="C399" s="432"/>
      <c r="D399" s="402"/>
      <c r="E399" s="402">
        <v>4300</v>
      </c>
      <c r="F399" s="430" t="s">
        <v>264</v>
      </c>
      <c r="G399" s="430"/>
      <c r="H399" s="416">
        <v>53171</v>
      </c>
      <c r="I399" s="181">
        <v>53171</v>
      </c>
      <c r="J399" s="181">
        <v>0</v>
      </c>
      <c r="K399" s="416">
        <v>53170.92</v>
      </c>
      <c r="L399" s="416">
        <v>53170.92</v>
      </c>
      <c r="M399" s="417">
        <v>0</v>
      </c>
      <c r="N399" s="418">
        <f t="shared" si="6"/>
        <v>99.99984954204359</v>
      </c>
    </row>
    <row r="400" spans="2:14" ht="19.5" customHeight="1">
      <c r="B400" s="432"/>
      <c r="C400" s="432"/>
      <c r="D400" s="402"/>
      <c r="E400" s="402">
        <v>6060</v>
      </c>
      <c r="F400" s="430" t="s">
        <v>305</v>
      </c>
      <c r="G400" s="430"/>
      <c r="H400" s="416">
        <v>9000</v>
      </c>
      <c r="I400" s="181">
        <v>0</v>
      </c>
      <c r="J400" s="181">
        <v>9000</v>
      </c>
      <c r="K400" s="416">
        <v>8399.01</v>
      </c>
      <c r="L400" s="181"/>
      <c r="M400" s="416">
        <v>8399.01</v>
      </c>
      <c r="N400" s="418">
        <f t="shared" si="6"/>
        <v>93.32233333333335</v>
      </c>
    </row>
    <row r="401" spans="2:14" ht="15" customHeight="1">
      <c r="B401" s="436"/>
      <c r="C401" s="436"/>
      <c r="D401" s="383">
        <v>90015</v>
      </c>
      <c r="E401" s="383"/>
      <c r="F401" s="440" t="s">
        <v>324</v>
      </c>
      <c r="G401" s="440"/>
      <c r="H401" s="413">
        <v>186348</v>
      </c>
      <c r="I401" s="213">
        <v>186348</v>
      </c>
      <c r="J401" s="213">
        <v>0</v>
      </c>
      <c r="K401" s="413">
        <f>SUM(K402:K404)</f>
        <v>182944.43999999997</v>
      </c>
      <c r="L401" s="413">
        <f>SUM(L402:L404)</f>
        <v>182944.43999999997</v>
      </c>
      <c r="M401" s="413">
        <v>0</v>
      </c>
      <c r="N401" s="414">
        <f t="shared" si="6"/>
        <v>98.17354626827225</v>
      </c>
    </row>
    <row r="402" spans="2:14" ht="15" customHeight="1">
      <c r="B402" s="432"/>
      <c r="C402" s="432"/>
      <c r="D402" s="402"/>
      <c r="E402" s="402">
        <v>4260</v>
      </c>
      <c r="F402" s="430" t="s">
        <v>263</v>
      </c>
      <c r="G402" s="430"/>
      <c r="H402" s="416">
        <v>130000</v>
      </c>
      <c r="I402" s="181">
        <v>130000</v>
      </c>
      <c r="J402" s="181">
        <v>0</v>
      </c>
      <c r="K402" s="416">
        <v>126815.4</v>
      </c>
      <c r="L402" s="416">
        <v>126815.4</v>
      </c>
      <c r="M402" s="417">
        <v>0</v>
      </c>
      <c r="N402" s="418">
        <f t="shared" si="6"/>
        <v>97.5503076923077</v>
      </c>
    </row>
    <row r="403" spans="2:14" ht="15" customHeight="1">
      <c r="B403" s="432"/>
      <c r="C403" s="432"/>
      <c r="D403" s="402"/>
      <c r="E403" s="402">
        <v>4270</v>
      </c>
      <c r="F403" s="430" t="s">
        <v>279</v>
      </c>
      <c r="G403" s="430"/>
      <c r="H403" s="416">
        <v>54648</v>
      </c>
      <c r="I403" s="181">
        <v>54648</v>
      </c>
      <c r="J403" s="181">
        <v>0</v>
      </c>
      <c r="K403" s="416">
        <v>54523.89</v>
      </c>
      <c r="L403" s="416">
        <v>54523.89</v>
      </c>
      <c r="M403" s="417">
        <v>0</v>
      </c>
      <c r="N403" s="418">
        <f t="shared" si="6"/>
        <v>99.77289196310936</v>
      </c>
    </row>
    <row r="404" spans="2:14" ht="15" customHeight="1">
      <c r="B404" s="432"/>
      <c r="C404" s="432"/>
      <c r="D404" s="402"/>
      <c r="E404" s="402">
        <v>4300</v>
      </c>
      <c r="F404" s="430" t="s">
        <v>264</v>
      </c>
      <c r="G404" s="430"/>
      <c r="H404" s="416">
        <v>1700</v>
      </c>
      <c r="I404" s="181">
        <v>1700</v>
      </c>
      <c r="J404" s="181">
        <v>0</v>
      </c>
      <c r="K404" s="416">
        <v>1605.15</v>
      </c>
      <c r="L404" s="416">
        <v>1605.15</v>
      </c>
      <c r="M404" s="417">
        <v>0</v>
      </c>
      <c r="N404" s="418">
        <f t="shared" si="6"/>
        <v>94.42058823529412</v>
      </c>
    </row>
    <row r="405" spans="2:14" ht="19.5" customHeight="1">
      <c r="B405" s="436"/>
      <c r="C405" s="436"/>
      <c r="D405" s="383">
        <v>90019</v>
      </c>
      <c r="E405" s="383"/>
      <c r="F405" s="440" t="s">
        <v>226</v>
      </c>
      <c r="G405" s="440"/>
      <c r="H405" s="413">
        <v>4050</v>
      </c>
      <c r="I405" s="213">
        <v>4050</v>
      </c>
      <c r="J405" s="213">
        <v>0</v>
      </c>
      <c r="K405" s="413">
        <v>4001.44</v>
      </c>
      <c r="L405" s="413">
        <v>4001.44</v>
      </c>
      <c r="M405" s="413">
        <v>0</v>
      </c>
      <c r="N405" s="414">
        <f t="shared" si="6"/>
        <v>98.80098765432099</v>
      </c>
    </row>
    <row r="406" spans="2:14" ht="15" customHeight="1">
      <c r="B406" s="432"/>
      <c r="C406" s="432"/>
      <c r="D406" s="402"/>
      <c r="E406" s="402">
        <v>4210</v>
      </c>
      <c r="F406" s="430" t="s">
        <v>278</v>
      </c>
      <c r="G406" s="430"/>
      <c r="H406" s="416">
        <v>4000</v>
      </c>
      <c r="I406" s="181">
        <v>4000</v>
      </c>
      <c r="J406" s="181">
        <v>0</v>
      </c>
      <c r="K406" s="416">
        <v>4000</v>
      </c>
      <c r="L406" s="416">
        <v>4000</v>
      </c>
      <c r="M406" s="417">
        <v>0</v>
      </c>
      <c r="N406" s="418">
        <f t="shared" si="6"/>
        <v>100</v>
      </c>
    </row>
    <row r="407" spans="2:14" ht="15" customHeight="1">
      <c r="B407" s="432"/>
      <c r="C407" s="432"/>
      <c r="D407" s="402"/>
      <c r="E407" s="402">
        <v>4610</v>
      </c>
      <c r="F407" s="430" t="s">
        <v>294</v>
      </c>
      <c r="G407" s="430"/>
      <c r="H407" s="416">
        <v>50</v>
      </c>
      <c r="I407" s="181">
        <v>50</v>
      </c>
      <c r="J407" s="181">
        <v>0</v>
      </c>
      <c r="K407" s="416">
        <v>1.44</v>
      </c>
      <c r="L407" s="416">
        <v>1.44</v>
      </c>
      <c r="M407" s="417">
        <v>0</v>
      </c>
      <c r="N407" s="418">
        <f t="shared" si="6"/>
        <v>2.88</v>
      </c>
    </row>
    <row r="408" spans="2:14" ht="15" customHeight="1">
      <c r="B408" s="436"/>
      <c r="C408" s="436"/>
      <c r="D408" s="383">
        <v>90095</v>
      </c>
      <c r="E408" s="383"/>
      <c r="F408" s="440" t="s">
        <v>96</v>
      </c>
      <c r="G408" s="440"/>
      <c r="H408" s="413">
        <v>314418.39</v>
      </c>
      <c r="I408" s="213">
        <v>108840</v>
      </c>
      <c r="J408" s="213">
        <v>205578.39</v>
      </c>
      <c r="K408" s="413">
        <f>SUM(K409:K420)</f>
        <v>294443.68</v>
      </c>
      <c r="L408" s="213">
        <f>SUM(L409:L417)</f>
        <v>108454.69</v>
      </c>
      <c r="M408" s="413">
        <f>SUM(M414:M420)</f>
        <v>185988.99000000002</v>
      </c>
      <c r="N408" s="414">
        <f t="shared" si="6"/>
        <v>93.64709233451643</v>
      </c>
    </row>
    <row r="409" spans="2:14" ht="15" customHeight="1">
      <c r="B409" s="432"/>
      <c r="C409" s="432"/>
      <c r="D409" s="402"/>
      <c r="E409" s="402">
        <v>3020</v>
      </c>
      <c r="F409" s="430" t="s">
        <v>286</v>
      </c>
      <c r="G409" s="430"/>
      <c r="H409" s="416">
        <v>200</v>
      </c>
      <c r="I409" s="181">
        <v>200</v>
      </c>
      <c r="J409" s="181">
        <v>0</v>
      </c>
      <c r="K409" s="416">
        <v>81.06</v>
      </c>
      <c r="L409" s="416">
        <v>81.06</v>
      </c>
      <c r="M409" s="417">
        <v>0</v>
      </c>
      <c r="N409" s="418">
        <f t="shared" si="6"/>
        <v>40.53</v>
      </c>
    </row>
    <row r="410" spans="2:14" ht="15" customHeight="1">
      <c r="B410" s="432"/>
      <c r="C410" s="432"/>
      <c r="D410" s="402"/>
      <c r="E410" s="402">
        <v>4110</v>
      </c>
      <c r="F410" s="430" t="s">
        <v>270</v>
      </c>
      <c r="G410" s="430"/>
      <c r="H410" s="416">
        <v>640</v>
      </c>
      <c r="I410" s="181">
        <v>640</v>
      </c>
      <c r="J410" s="181">
        <v>0</v>
      </c>
      <c r="K410" s="416">
        <v>618.84</v>
      </c>
      <c r="L410" s="416">
        <v>618.84</v>
      </c>
      <c r="M410" s="417">
        <v>0</v>
      </c>
      <c r="N410" s="418">
        <f t="shared" si="6"/>
        <v>96.69375</v>
      </c>
    </row>
    <row r="411" spans="2:14" ht="15" customHeight="1">
      <c r="B411" s="432"/>
      <c r="C411" s="432"/>
      <c r="D411" s="402"/>
      <c r="E411" s="402">
        <v>4170</v>
      </c>
      <c r="F411" s="430" t="s">
        <v>272</v>
      </c>
      <c r="G411" s="430"/>
      <c r="H411" s="416">
        <v>10660</v>
      </c>
      <c r="I411" s="181">
        <v>10660</v>
      </c>
      <c r="J411" s="181">
        <v>0</v>
      </c>
      <c r="K411" s="416">
        <v>10660</v>
      </c>
      <c r="L411" s="416">
        <v>10660</v>
      </c>
      <c r="M411" s="417">
        <v>0</v>
      </c>
      <c r="N411" s="418">
        <f t="shared" si="6"/>
        <v>100</v>
      </c>
    </row>
    <row r="412" spans="2:14" ht="15" customHeight="1">
      <c r="B412" s="432"/>
      <c r="C412" s="432"/>
      <c r="D412" s="402"/>
      <c r="E412" s="402">
        <v>4210</v>
      </c>
      <c r="F412" s="430" t="s">
        <v>278</v>
      </c>
      <c r="G412" s="430"/>
      <c r="H412" s="416">
        <v>9056.79</v>
      </c>
      <c r="I412" s="181">
        <v>9056.79</v>
      </c>
      <c r="J412" s="181">
        <v>0</v>
      </c>
      <c r="K412" s="416">
        <v>8937.98</v>
      </c>
      <c r="L412" s="416">
        <v>8937.98</v>
      </c>
      <c r="M412" s="417">
        <v>0</v>
      </c>
      <c r="N412" s="418">
        <f t="shared" si="6"/>
        <v>98.68816655790847</v>
      </c>
    </row>
    <row r="413" spans="2:14" ht="15" customHeight="1">
      <c r="B413" s="432"/>
      <c r="C413" s="432"/>
      <c r="D413" s="402"/>
      <c r="E413" s="402">
        <v>4260</v>
      </c>
      <c r="F413" s="430" t="s">
        <v>263</v>
      </c>
      <c r="G413" s="430"/>
      <c r="H413" s="416">
        <v>1942</v>
      </c>
      <c r="I413" s="181">
        <v>1942</v>
      </c>
      <c r="J413" s="181">
        <v>0</v>
      </c>
      <c r="K413" s="416">
        <v>1816.14</v>
      </c>
      <c r="L413" s="416">
        <v>1816.14</v>
      </c>
      <c r="M413" s="417">
        <v>0</v>
      </c>
      <c r="N413" s="418">
        <f t="shared" si="6"/>
        <v>93.519052523172</v>
      </c>
    </row>
    <row r="414" spans="2:14" ht="15" customHeight="1">
      <c r="B414" s="432"/>
      <c r="C414" s="432"/>
      <c r="D414" s="402"/>
      <c r="E414" s="402">
        <v>4270</v>
      </c>
      <c r="F414" s="430" t="s">
        <v>279</v>
      </c>
      <c r="G414" s="430"/>
      <c r="H414" s="416">
        <v>544.21</v>
      </c>
      <c r="I414" s="181">
        <v>544.21</v>
      </c>
      <c r="J414" s="181">
        <v>0</v>
      </c>
      <c r="K414" s="416">
        <v>544.21</v>
      </c>
      <c r="L414" s="416">
        <v>544.21</v>
      </c>
      <c r="M414" s="417">
        <v>0</v>
      </c>
      <c r="N414" s="418">
        <f t="shared" si="6"/>
        <v>100</v>
      </c>
    </row>
    <row r="415" spans="2:14" ht="15" customHeight="1">
      <c r="B415" s="432"/>
      <c r="C415" s="432"/>
      <c r="D415" s="402"/>
      <c r="E415" s="402">
        <v>4300</v>
      </c>
      <c r="F415" s="430" t="s">
        <v>264</v>
      </c>
      <c r="G415" s="430"/>
      <c r="H415" s="416">
        <v>79051</v>
      </c>
      <c r="I415" s="181">
        <v>79051</v>
      </c>
      <c r="J415" s="181">
        <v>0</v>
      </c>
      <c r="K415" s="416">
        <v>79050.46</v>
      </c>
      <c r="L415" s="416">
        <v>79050.46</v>
      </c>
      <c r="M415" s="417">
        <v>0</v>
      </c>
      <c r="N415" s="418">
        <f t="shared" si="6"/>
        <v>99.99931689668695</v>
      </c>
    </row>
    <row r="416" spans="2:14" ht="19.5" customHeight="1">
      <c r="B416" s="432"/>
      <c r="C416" s="432"/>
      <c r="D416" s="402"/>
      <c r="E416" s="402">
        <v>4390</v>
      </c>
      <c r="F416" s="430" t="s">
        <v>280</v>
      </c>
      <c r="G416" s="430"/>
      <c r="H416" s="416">
        <v>410</v>
      </c>
      <c r="I416" s="181">
        <v>410</v>
      </c>
      <c r="J416" s="181">
        <v>0</v>
      </c>
      <c r="K416" s="416">
        <v>410</v>
      </c>
      <c r="L416" s="416">
        <v>410</v>
      </c>
      <c r="M416" s="417">
        <v>0</v>
      </c>
      <c r="N416" s="418">
        <f t="shared" si="6"/>
        <v>100</v>
      </c>
    </row>
    <row r="417" spans="2:14" ht="19.5" customHeight="1">
      <c r="B417" s="432"/>
      <c r="C417" s="432"/>
      <c r="D417" s="402"/>
      <c r="E417" s="402">
        <v>4520</v>
      </c>
      <c r="F417" s="430" t="s">
        <v>277</v>
      </c>
      <c r="G417" s="430"/>
      <c r="H417" s="416">
        <v>6336</v>
      </c>
      <c r="I417" s="181">
        <v>6336</v>
      </c>
      <c r="J417" s="181">
        <v>0</v>
      </c>
      <c r="K417" s="416">
        <v>6336</v>
      </c>
      <c r="L417" s="416">
        <v>6336</v>
      </c>
      <c r="M417" s="417">
        <v>0</v>
      </c>
      <c r="N417" s="418">
        <f t="shared" si="6"/>
        <v>100</v>
      </c>
    </row>
    <row r="418" spans="2:14" ht="15" customHeight="1">
      <c r="B418" s="432"/>
      <c r="C418" s="432"/>
      <c r="D418" s="402"/>
      <c r="E418" s="402">
        <v>6050</v>
      </c>
      <c r="F418" s="430" t="s">
        <v>265</v>
      </c>
      <c r="G418" s="430"/>
      <c r="H418" s="416">
        <v>45833.85</v>
      </c>
      <c r="I418" s="181">
        <v>0</v>
      </c>
      <c r="J418" s="181">
        <v>45833.85</v>
      </c>
      <c r="K418" s="416">
        <v>37818.89</v>
      </c>
      <c r="L418" s="181">
        <v>0</v>
      </c>
      <c r="M418" s="416">
        <v>37818.89</v>
      </c>
      <c r="N418" s="418">
        <f t="shared" si="6"/>
        <v>82.5130116715048</v>
      </c>
    </row>
    <row r="419" spans="2:14" ht="15" customHeight="1">
      <c r="B419" s="432"/>
      <c r="C419" s="432"/>
      <c r="D419" s="402"/>
      <c r="E419" s="402">
        <v>6059</v>
      </c>
      <c r="F419" s="430" t="s">
        <v>265</v>
      </c>
      <c r="G419" s="430"/>
      <c r="H419" s="416">
        <v>143490</v>
      </c>
      <c r="I419" s="181">
        <v>0</v>
      </c>
      <c r="J419" s="181">
        <v>143490</v>
      </c>
      <c r="K419" s="416">
        <v>131990</v>
      </c>
      <c r="L419" s="181">
        <v>0</v>
      </c>
      <c r="M419" s="416">
        <v>131990</v>
      </c>
      <c r="N419" s="418">
        <f t="shared" si="6"/>
        <v>91.98550421632169</v>
      </c>
    </row>
    <row r="420" spans="2:14" ht="19.5" customHeight="1">
      <c r="B420" s="432"/>
      <c r="C420" s="432"/>
      <c r="D420" s="402"/>
      <c r="E420" s="402">
        <v>6060</v>
      </c>
      <c r="F420" s="430" t="s">
        <v>305</v>
      </c>
      <c r="G420" s="430"/>
      <c r="H420" s="416">
        <v>16254.54</v>
      </c>
      <c r="I420" s="181">
        <v>0</v>
      </c>
      <c r="J420" s="181">
        <v>16254.54</v>
      </c>
      <c r="K420" s="416">
        <v>16180.1</v>
      </c>
      <c r="L420" s="181">
        <v>0</v>
      </c>
      <c r="M420" s="416">
        <v>16180.1</v>
      </c>
      <c r="N420" s="418">
        <f t="shared" si="6"/>
        <v>99.54203564050412</v>
      </c>
    </row>
    <row r="421" spans="2:16" s="214" customFormat="1" ht="15" customHeight="1">
      <c r="B421" s="431">
        <v>921</v>
      </c>
      <c r="C421" s="431"/>
      <c r="D421" s="383"/>
      <c r="E421" s="383"/>
      <c r="F421" s="440" t="s">
        <v>230</v>
      </c>
      <c r="G421" s="440"/>
      <c r="H421" s="413">
        <v>956158.99</v>
      </c>
      <c r="I421" s="213">
        <v>912516.99</v>
      </c>
      <c r="J421" s="213">
        <v>43642</v>
      </c>
      <c r="K421" s="413">
        <f>K422+K432+K434+K444</f>
        <v>912252.7700000001</v>
      </c>
      <c r="L421" s="413">
        <f>L422+L432+L434+L444</f>
        <v>906292.7700000001</v>
      </c>
      <c r="M421" s="419">
        <v>5960</v>
      </c>
      <c r="N421" s="414">
        <f t="shared" si="6"/>
        <v>95.40806283691377</v>
      </c>
      <c r="O421" s="415"/>
      <c r="P421" s="415"/>
    </row>
    <row r="422" spans="2:14" ht="15" customHeight="1">
      <c r="B422" s="436"/>
      <c r="C422" s="436"/>
      <c r="D422" s="383">
        <v>92109</v>
      </c>
      <c r="E422" s="383"/>
      <c r="F422" s="440" t="s">
        <v>232</v>
      </c>
      <c r="G422" s="440"/>
      <c r="H422" s="413">
        <v>607017.09</v>
      </c>
      <c r="I422" s="213">
        <v>593375.09</v>
      </c>
      <c r="J422" s="213">
        <v>13642</v>
      </c>
      <c r="K422" s="413">
        <f>SUM(K423:K431)</f>
        <v>596157.0200000001</v>
      </c>
      <c r="L422" s="213">
        <f>SUM(L423:L430)</f>
        <v>590197.0200000001</v>
      </c>
      <c r="M422" s="419">
        <v>5960</v>
      </c>
      <c r="N422" s="414">
        <f t="shared" si="6"/>
        <v>98.21091198602005</v>
      </c>
    </row>
    <row r="423" spans="2:14" ht="19.5" customHeight="1">
      <c r="B423" s="432"/>
      <c r="C423" s="432"/>
      <c r="D423" s="402"/>
      <c r="E423" s="402">
        <v>2480</v>
      </c>
      <c r="F423" s="430" t="s">
        <v>325</v>
      </c>
      <c r="G423" s="430"/>
      <c r="H423" s="416">
        <v>465000</v>
      </c>
      <c r="I423" s="181">
        <v>465000</v>
      </c>
      <c r="J423" s="181">
        <v>0</v>
      </c>
      <c r="K423" s="416">
        <v>465000</v>
      </c>
      <c r="L423" s="416">
        <v>465000</v>
      </c>
      <c r="M423" s="417">
        <v>0</v>
      </c>
      <c r="N423" s="418">
        <f t="shared" si="6"/>
        <v>100</v>
      </c>
    </row>
    <row r="424" spans="2:14" ht="15" customHeight="1">
      <c r="B424" s="432"/>
      <c r="C424" s="432"/>
      <c r="D424" s="402"/>
      <c r="E424" s="402">
        <v>4170</v>
      </c>
      <c r="F424" s="430" t="s">
        <v>272</v>
      </c>
      <c r="G424" s="430"/>
      <c r="H424" s="416">
        <v>24182</v>
      </c>
      <c r="I424" s="181">
        <v>24182</v>
      </c>
      <c r="J424" s="181">
        <v>0</v>
      </c>
      <c r="K424" s="416">
        <v>23918</v>
      </c>
      <c r="L424" s="416">
        <v>23918</v>
      </c>
      <c r="M424" s="417">
        <v>0</v>
      </c>
      <c r="N424" s="418">
        <f t="shared" si="6"/>
        <v>98.90827888512116</v>
      </c>
    </row>
    <row r="425" spans="2:14" ht="15" customHeight="1">
      <c r="B425" s="432"/>
      <c r="C425" s="432"/>
      <c r="D425" s="402"/>
      <c r="E425" s="402">
        <v>4210</v>
      </c>
      <c r="F425" s="430" t="s">
        <v>278</v>
      </c>
      <c r="G425" s="430"/>
      <c r="H425" s="416">
        <v>46325.64</v>
      </c>
      <c r="I425" s="181">
        <v>46325.64</v>
      </c>
      <c r="J425" s="181">
        <v>0</v>
      </c>
      <c r="K425" s="416">
        <v>44522.17</v>
      </c>
      <c r="L425" s="416">
        <v>44522.17</v>
      </c>
      <c r="M425" s="417">
        <v>0</v>
      </c>
      <c r="N425" s="418">
        <f t="shared" si="6"/>
        <v>96.10697229439248</v>
      </c>
    </row>
    <row r="426" spans="2:14" ht="15" customHeight="1">
      <c r="B426" s="432"/>
      <c r="C426" s="432"/>
      <c r="D426" s="402"/>
      <c r="E426" s="402">
        <v>4260</v>
      </c>
      <c r="F426" s="430" t="s">
        <v>263</v>
      </c>
      <c r="G426" s="430"/>
      <c r="H426" s="416">
        <v>24247</v>
      </c>
      <c r="I426" s="181">
        <v>24247</v>
      </c>
      <c r="J426" s="181">
        <v>0</v>
      </c>
      <c r="K426" s="416">
        <v>24246.55</v>
      </c>
      <c r="L426" s="416">
        <v>24246.55</v>
      </c>
      <c r="M426" s="417">
        <v>0</v>
      </c>
      <c r="N426" s="418">
        <f t="shared" si="6"/>
        <v>99.99814410030106</v>
      </c>
    </row>
    <row r="427" spans="2:14" ht="15" customHeight="1">
      <c r="B427" s="432"/>
      <c r="C427" s="432"/>
      <c r="D427" s="402"/>
      <c r="E427" s="402">
        <v>4270</v>
      </c>
      <c r="F427" s="430" t="s">
        <v>279</v>
      </c>
      <c r="G427" s="430"/>
      <c r="H427" s="416">
        <v>1158</v>
      </c>
      <c r="I427" s="181">
        <v>1158</v>
      </c>
      <c r="J427" s="181">
        <v>0</v>
      </c>
      <c r="K427" s="416">
        <v>1151.11</v>
      </c>
      <c r="L427" s="416">
        <v>1151.11</v>
      </c>
      <c r="M427" s="417">
        <v>0</v>
      </c>
      <c r="N427" s="418">
        <f t="shared" si="6"/>
        <v>99.40500863557857</v>
      </c>
    </row>
    <row r="428" spans="2:14" ht="15" customHeight="1">
      <c r="B428" s="432"/>
      <c r="C428" s="432"/>
      <c r="D428" s="402"/>
      <c r="E428" s="402">
        <v>4300</v>
      </c>
      <c r="F428" s="430" t="s">
        <v>264</v>
      </c>
      <c r="G428" s="430"/>
      <c r="H428" s="416">
        <v>23282.45</v>
      </c>
      <c r="I428" s="181">
        <v>23282.45</v>
      </c>
      <c r="J428" s="181">
        <v>0</v>
      </c>
      <c r="K428" s="416">
        <v>22179.26</v>
      </c>
      <c r="L428" s="416">
        <v>22179.26</v>
      </c>
      <c r="M428" s="417">
        <v>0</v>
      </c>
      <c r="N428" s="418">
        <f t="shared" si="6"/>
        <v>95.26171000045098</v>
      </c>
    </row>
    <row r="429" spans="2:14" ht="15" customHeight="1">
      <c r="B429" s="432"/>
      <c r="C429" s="432"/>
      <c r="D429" s="402"/>
      <c r="E429" s="402">
        <v>4360</v>
      </c>
      <c r="F429" s="430" t="s">
        <v>446</v>
      </c>
      <c r="G429" s="430"/>
      <c r="H429" s="416">
        <v>3636</v>
      </c>
      <c r="I429" s="181">
        <v>3636</v>
      </c>
      <c r="J429" s="181">
        <v>0</v>
      </c>
      <c r="K429" s="416">
        <v>3635.93</v>
      </c>
      <c r="L429" s="416">
        <v>3635.93</v>
      </c>
      <c r="M429" s="417">
        <v>0</v>
      </c>
      <c r="N429" s="418">
        <f t="shared" si="6"/>
        <v>99.99807480748075</v>
      </c>
    </row>
    <row r="430" spans="2:14" ht="19.5" customHeight="1">
      <c r="B430" s="432"/>
      <c r="C430" s="432"/>
      <c r="D430" s="402"/>
      <c r="E430" s="402">
        <v>4520</v>
      </c>
      <c r="F430" s="430" t="s">
        <v>277</v>
      </c>
      <c r="G430" s="430"/>
      <c r="H430" s="416">
        <v>5544</v>
      </c>
      <c r="I430" s="181">
        <v>5544</v>
      </c>
      <c r="J430" s="181">
        <v>0</v>
      </c>
      <c r="K430" s="416">
        <v>5544</v>
      </c>
      <c r="L430" s="416">
        <v>5544</v>
      </c>
      <c r="M430" s="417">
        <v>0</v>
      </c>
      <c r="N430" s="418">
        <f t="shared" si="6"/>
        <v>100</v>
      </c>
    </row>
    <row r="431" spans="2:14" ht="15" customHeight="1">
      <c r="B431" s="432"/>
      <c r="C431" s="432"/>
      <c r="D431" s="402"/>
      <c r="E431" s="402">
        <v>6050</v>
      </c>
      <c r="F431" s="430" t="s">
        <v>265</v>
      </c>
      <c r="G431" s="430"/>
      <c r="H431" s="416">
        <v>13642</v>
      </c>
      <c r="I431" s="181">
        <v>0</v>
      </c>
      <c r="J431" s="181">
        <v>13642</v>
      </c>
      <c r="K431" s="416">
        <v>5960</v>
      </c>
      <c r="L431" s="180">
        <v>0</v>
      </c>
      <c r="M431" s="416">
        <v>5960</v>
      </c>
      <c r="N431" s="418">
        <f aca="true" t="shared" si="7" ref="N431:N472">K431/H431*100</f>
        <v>43.68860870840053</v>
      </c>
    </row>
    <row r="432" spans="2:14" ht="15" customHeight="1">
      <c r="B432" s="436"/>
      <c r="C432" s="436"/>
      <c r="D432" s="383">
        <v>92116</v>
      </c>
      <c r="E432" s="383"/>
      <c r="F432" s="440" t="s">
        <v>326</v>
      </c>
      <c r="G432" s="440"/>
      <c r="H432" s="413">
        <v>265000</v>
      </c>
      <c r="I432" s="213">
        <v>265000</v>
      </c>
      <c r="J432" s="213">
        <v>0</v>
      </c>
      <c r="K432" s="419">
        <v>265000</v>
      </c>
      <c r="L432" s="419">
        <v>265000</v>
      </c>
      <c r="M432" s="413">
        <v>0</v>
      </c>
      <c r="N432" s="414">
        <f t="shared" si="7"/>
        <v>100</v>
      </c>
    </row>
    <row r="433" spans="2:14" ht="19.5" customHeight="1">
      <c r="B433" s="432"/>
      <c r="C433" s="432"/>
      <c r="D433" s="402"/>
      <c r="E433" s="402">
        <v>2480</v>
      </c>
      <c r="F433" s="430" t="s">
        <v>325</v>
      </c>
      <c r="G433" s="430"/>
      <c r="H433" s="416">
        <v>265000</v>
      </c>
      <c r="I433" s="181">
        <v>265000</v>
      </c>
      <c r="J433" s="181">
        <v>0</v>
      </c>
      <c r="K433" s="416">
        <v>265000</v>
      </c>
      <c r="L433" s="416">
        <v>265000</v>
      </c>
      <c r="M433" s="417">
        <v>0</v>
      </c>
      <c r="N433" s="418">
        <f t="shared" si="7"/>
        <v>100</v>
      </c>
    </row>
    <row r="434" spans="2:14" ht="15" customHeight="1">
      <c r="B434" s="436"/>
      <c r="C434" s="436"/>
      <c r="D434" s="383">
        <v>92120</v>
      </c>
      <c r="E434" s="383"/>
      <c r="F434" s="440" t="s">
        <v>253</v>
      </c>
      <c r="G434" s="440"/>
      <c r="H434" s="413">
        <v>48824</v>
      </c>
      <c r="I434" s="213">
        <v>18824</v>
      </c>
      <c r="J434" s="213">
        <v>30000</v>
      </c>
      <c r="K434" s="413">
        <f>SUM(K435:K442)</f>
        <v>18729.25</v>
      </c>
      <c r="L434" s="413">
        <f>SUM(L435:L442)</f>
        <v>18729.25</v>
      </c>
      <c r="M434" s="413">
        <v>0</v>
      </c>
      <c r="N434" s="414">
        <f t="shared" si="7"/>
        <v>38.36074471571359</v>
      </c>
    </row>
    <row r="435" spans="2:14" ht="24" customHeight="1">
      <c r="B435" s="432"/>
      <c r="C435" s="432"/>
      <c r="D435" s="402"/>
      <c r="E435" s="402">
        <v>2710</v>
      </c>
      <c r="F435" s="430" t="s">
        <v>451</v>
      </c>
      <c r="G435" s="430"/>
      <c r="H435" s="416">
        <v>2000</v>
      </c>
      <c r="I435" s="181">
        <v>2000</v>
      </c>
      <c r="J435" s="181">
        <v>0</v>
      </c>
      <c r="K435" s="416">
        <v>2000</v>
      </c>
      <c r="L435" s="416">
        <v>2000</v>
      </c>
      <c r="M435" s="417">
        <v>0</v>
      </c>
      <c r="N435" s="418">
        <f t="shared" si="7"/>
        <v>100</v>
      </c>
    </row>
    <row r="436" spans="2:14" ht="35.25" customHeight="1">
      <c r="B436" s="432"/>
      <c r="C436" s="432"/>
      <c r="D436" s="402"/>
      <c r="E436" s="402">
        <v>2720</v>
      </c>
      <c r="F436" s="430" t="s">
        <v>80</v>
      </c>
      <c r="G436" s="430"/>
      <c r="H436" s="416">
        <v>6000</v>
      </c>
      <c r="I436" s="181">
        <v>6000</v>
      </c>
      <c r="J436" s="181">
        <v>0</v>
      </c>
      <c r="K436" s="416">
        <v>6000</v>
      </c>
      <c r="L436" s="416">
        <v>6000</v>
      </c>
      <c r="M436" s="417">
        <v>0</v>
      </c>
      <c r="N436" s="418">
        <f t="shared" si="7"/>
        <v>100</v>
      </c>
    </row>
    <row r="437" spans="2:14" ht="15" customHeight="1">
      <c r="B437" s="432"/>
      <c r="C437" s="432"/>
      <c r="D437" s="402"/>
      <c r="E437" s="402">
        <v>4110</v>
      </c>
      <c r="F437" s="430" t="s">
        <v>270</v>
      </c>
      <c r="G437" s="430"/>
      <c r="H437" s="416">
        <v>207</v>
      </c>
      <c r="I437" s="181">
        <v>207</v>
      </c>
      <c r="J437" s="181">
        <v>0</v>
      </c>
      <c r="K437" s="416">
        <v>206.28</v>
      </c>
      <c r="L437" s="416">
        <v>206.28</v>
      </c>
      <c r="M437" s="417">
        <v>0</v>
      </c>
      <c r="N437" s="418">
        <f t="shared" si="7"/>
        <v>99.65217391304347</v>
      </c>
    </row>
    <row r="438" spans="2:14" ht="15" customHeight="1">
      <c r="B438" s="432"/>
      <c r="C438" s="432"/>
      <c r="D438" s="402"/>
      <c r="E438" s="402">
        <v>4120</v>
      </c>
      <c r="F438" s="430" t="s">
        <v>271</v>
      </c>
      <c r="G438" s="430"/>
      <c r="H438" s="416">
        <v>30</v>
      </c>
      <c r="I438" s="181">
        <v>30</v>
      </c>
      <c r="J438" s="181">
        <v>0</v>
      </c>
      <c r="K438" s="416">
        <v>29.4</v>
      </c>
      <c r="L438" s="416">
        <v>29.4</v>
      </c>
      <c r="M438" s="417">
        <v>0</v>
      </c>
      <c r="N438" s="418">
        <f t="shared" si="7"/>
        <v>98</v>
      </c>
    </row>
    <row r="439" spans="2:14" ht="15" customHeight="1">
      <c r="B439" s="432"/>
      <c r="C439" s="432"/>
      <c r="D439" s="402"/>
      <c r="E439" s="402">
        <v>4170</v>
      </c>
      <c r="F439" s="430" t="s">
        <v>272</v>
      </c>
      <c r="G439" s="430"/>
      <c r="H439" s="416">
        <v>4200</v>
      </c>
      <c r="I439" s="181">
        <v>4200</v>
      </c>
      <c r="J439" s="181">
        <v>0</v>
      </c>
      <c r="K439" s="416">
        <v>4200</v>
      </c>
      <c r="L439" s="416">
        <v>4200</v>
      </c>
      <c r="M439" s="417">
        <v>0</v>
      </c>
      <c r="N439" s="418">
        <f t="shared" si="7"/>
        <v>100</v>
      </c>
    </row>
    <row r="440" spans="2:14" ht="15" customHeight="1">
      <c r="B440" s="432"/>
      <c r="C440" s="432"/>
      <c r="D440" s="402"/>
      <c r="E440" s="402">
        <v>4260</v>
      </c>
      <c r="F440" s="430" t="s">
        <v>263</v>
      </c>
      <c r="G440" s="430"/>
      <c r="H440" s="416">
        <v>5464</v>
      </c>
      <c r="I440" s="181">
        <v>5464</v>
      </c>
      <c r="J440" s="181">
        <v>0</v>
      </c>
      <c r="K440" s="416">
        <v>5463.46</v>
      </c>
      <c r="L440" s="416">
        <v>5463.46</v>
      </c>
      <c r="M440" s="417">
        <v>0</v>
      </c>
      <c r="N440" s="418">
        <f t="shared" si="7"/>
        <v>99.99011713030747</v>
      </c>
    </row>
    <row r="441" spans="2:14" ht="15" customHeight="1">
      <c r="B441" s="432"/>
      <c r="C441" s="432"/>
      <c r="D441" s="402"/>
      <c r="E441" s="402">
        <v>4300</v>
      </c>
      <c r="F441" s="430" t="s">
        <v>264</v>
      </c>
      <c r="G441" s="430"/>
      <c r="H441" s="416">
        <v>615</v>
      </c>
      <c r="I441" s="181">
        <v>615</v>
      </c>
      <c r="J441" s="181">
        <v>0</v>
      </c>
      <c r="K441" s="416">
        <v>615</v>
      </c>
      <c r="L441" s="416">
        <v>615</v>
      </c>
      <c r="M441" s="417">
        <v>0</v>
      </c>
      <c r="N441" s="418">
        <f t="shared" si="7"/>
        <v>100</v>
      </c>
    </row>
    <row r="442" spans="2:14" ht="15" customHeight="1">
      <c r="B442" s="432"/>
      <c r="C442" s="432"/>
      <c r="D442" s="402"/>
      <c r="E442" s="402">
        <v>4360</v>
      </c>
      <c r="F442" s="430" t="s">
        <v>446</v>
      </c>
      <c r="G442" s="430"/>
      <c r="H442" s="416">
        <v>308</v>
      </c>
      <c r="I442" s="181">
        <v>308</v>
      </c>
      <c r="J442" s="181">
        <v>0</v>
      </c>
      <c r="K442" s="416">
        <v>215.11</v>
      </c>
      <c r="L442" s="416">
        <v>215.11</v>
      </c>
      <c r="M442" s="417">
        <v>0</v>
      </c>
      <c r="N442" s="418">
        <f t="shared" si="7"/>
        <v>69.8409090909091</v>
      </c>
    </row>
    <row r="443" spans="2:14" ht="26.25" customHeight="1">
      <c r="B443" s="432"/>
      <c r="C443" s="432"/>
      <c r="D443" s="402"/>
      <c r="E443" s="402">
        <v>6580</v>
      </c>
      <c r="F443" s="430" t="s">
        <v>450</v>
      </c>
      <c r="G443" s="430"/>
      <c r="H443" s="416">
        <v>30000</v>
      </c>
      <c r="I443" s="181">
        <v>0</v>
      </c>
      <c r="J443" s="181">
        <v>30000</v>
      </c>
      <c r="K443" s="180">
        <v>0</v>
      </c>
      <c r="L443" s="180">
        <v>0</v>
      </c>
      <c r="M443" s="417">
        <v>0</v>
      </c>
      <c r="N443" s="418">
        <f t="shared" si="7"/>
        <v>0</v>
      </c>
    </row>
    <row r="444" spans="2:14" ht="15" customHeight="1">
      <c r="B444" s="431"/>
      <c r="C444" s="431"/>
      <c r="D444" s="383">
        <v>92195</v>
      </c>
      <c r="E444" s="383"/>
      <c r="F444" s="440" t="s">
        <v>96</v>
      </c>
      <c r="G444" s="440"/>
      <c r="H444" s="413">
        <v>35317.9</v>
      </c>
      <c r="I444" s="213">
        <v>35317.9</v>
      </c>
      <c r="J444" s="213">
        <v>0</v>
      </c>
      <c r="K444" s="413">
        <f>SUM(K445:K448)</f>
        <v>32366.5</v>
      </c>
      <c r="L444" s="413">
        <f>SUM(L445:L448)</f>
        <v>32366.5</v>
      </c>
      <c r="M444" s="413">
        <v>0</v>
      </c>
      <c r="N444" s="414">
        <f t="shared" si="7"/>
        <v>91.64333100212639</v>
      </c>
    </row>
    <row r="445" spans="2:14" ht="26.25" customHeight="1">
      <c r="B445" s="432"/>
      <c r="C445" s="432"/>
      <c r="D445" s="402"/>
      <c r="E445" s="402">
        <v>2820</v>
      </c>
      <c r="F445" s="430" t="s">
        <v>327</v>
      </c>
      <c r="G445" s="430"/>
      <c r="H445" s="416">
        <v>3000</v>
      </c>
      <c r="I445" s="181">
        <v>3000</v>
      </c>
      <c r="J445" s="181">
        <v>0</v>
      </c>
      <c r="K445" s="416">
        <v>3000</v>
      </c>
      <c r="L445" s="416">
        <v>3000</v>
      </c>
      <c r="M445" s="417">
        <v>0</v>
      </c>
      <c r="N445" s="418">
        <f t="shared" si="7"/>
        <v>100</v>
      </c>
    </row>
    <row r="446" spans="2:14" ht="15" customHeight="1">
      <c r="B446" s="432"/>
      <c r="C446" s="432"/>
      <c r="D446" s="402"/>
      <c r="E446" s="402">
        <v>4170</v>
      </c>
      <c r="F446" s="430" t="s">
        <v>272</v>
      </c>
      <c r="G446" s="430"/>
      <c r="H446" s="416">
        <v>5342</v>
      </c>
      <c r="I446" s="181">
        <v>5342</v>
      </c>
      <c r="J446" s="181">
        <v>0</v>
      </c>
      <c r="K446" s="416">
        <v>5212</v>
      </c>
      <c r="L446" s="416">
        <v>5212</v>
      </c>
      <c r="M446" s="417">
        <v>0</v>
      </c>
      <c r="N446" s="418">
        <f t="shared" si="7"/>
        <v>97.56645451141894</v>
      </c>
    </row>
    <row r="447" spans="2:14" ht="15" customHeight="1">
      <c r="B447" s="432"/>
      <c r="C447" s="432"/>
      <c r="D447" s="402"/>
      <c r="E447" s="402">
        <v>4210</v>
      </c>
      <c r="F447" s="430" t="s">
        <v>278</v>
      </c>
      <c r="G447" s="430"/>
      <c r="H447" s="416">
        <v>21695.28</v>
      </c>
      <c r="I447" s="181">
        <v>21695.28</v>
      </c>
      <c r="J447" s="181">
        <v>0</v>
      </c>
      <c r="K447" s="416">
        <v>19883.88</v>
      </c>
      <c r="L447" s="416">
        <v>19883.88</v>
      </c>
      <c r="M447" s="417">
        <v>0</v>
      </c>
      <c r="N447" s="418">
        <f t="shared" si="7"/>
        <v>91.65071849729527</v>
      </c>
    </row>
    <row r="448" spans="2:14" ht="15" customHeight="1">
      <c r="B448" s="432"/>
      <c r="C448" s="432"/>
      <c r="D448" s="402"/>
      <c r="E448" s="402">
        <v>4300</v>
      </c>
      <c r="F448" s="430" t="s">
        <v>264</v>
      </c>
      <c r="G448" s="430"/>
      <c r="H448" s="416">
        <v>5280.62</v>
      </c>
      <c r="I448" s="181">
        <v>5280.62</v>
      </c>
      <c r="J448" s="181">
        <v>0</v>
      </c>
      <c r="K448" s="416">
        <v>4270.62</v>
      </c>
      <c r="L448" s="416">
        <v>4270.62</v>
      </c>
      <c r="M448" s="417">
        <v>0</v>
      </c>
      <c r="N448" s="418">
        <f t="shared" si="7"/>
        <v>80.87345804091186</v>
      </c>
    </row>
    <row r="449" spans="2:16" s="214" customFormat="1" ht="15" customHeight="1">
      <c r="B449" s="431">
        <v>926</v>
      </c>
      <c r="C449" s="431"/>
      <c r="D449" s="383"/>
      <c r="E449" s="383"/>
      <c r="F449" s="440" t="s">
        <v>236</v>
      </c>
      <c r="G449" s="440"/>
      <c r="H449" s="413">
        <v>407646.57</v>
      </c>
      <c r="I449" s="213">
        <v>400499</v>
      </c>
      <c r="J449" s="213">
        <v>7147.57</v>
      </c>
      <c r="K449" s="413">
        <f>K450+K466+K469</f>
        <v>403371.78</v>
      </c>
      <c r="L449" s="413">
        <f>L450+L466+L469</f>
        <v>396226.56</v>
      </c>
      <c r="M449" s="413">
        <f>M450+M466+M469</f>
        <v>7145.22</v>
      </c>
      <c r="N449" s="414">
        <f t="shared" si="7"/>
        <v>98.9513489589769</v>
      </c>
      <c r="O449" s="415"/>
      <c r="P449" s="415"/>
    </row>
    <row r="450" spans="2:14" ht="15" customHeight="1">
      <c r="B450" s="436"/>
      <c r="C450" s="436"/>
      <c r="D450" s="383">
        <v>92601</v>
      </c>
      <c r="E450" s="383"/>
      <c r="F450" s="440" t="s">
        <v>238</v>
      </c>
      <c r="G450" s="440"/>
      <c r="H450" s="413">
        <v>268934.57</v>
      </c>
      <c r="I450" s="213">
        <v>261787</v>
      </c>
      <c r="J450" s="213">
        <v>7147.57</v>
      </c>
      <c r="K450" s="413">
        <f>SUM(K451:K465)</f>
        <v>268927.82</v>
      </c>
      <c r="L450" s="213">
        <f>SUM(L451:L464)</f>
        <v>261782.6</v>
      </c>
      <c r="M450" s="419">
        <v>7145.22</v>
      </c>
      <c r="N450" s="414">
        <f t="shared" si="7"/>
        <v>99.99749009582517</v>
      </c>
    </row>
    <row r="451" spans="2:14" ht="15" customHeight="1">
      <c r="B451" s="432"/>
      <c r="C451" s="432"/>
      <c r="D451" s="402"/>
      <c r="E451" s="402">
        <v>3020</v>
      </c>
      <c r="F451" s="430" t="s">
        <v>286</v>
      </c>
      <c r="G451" s="430"/>
      <c r="H451" s="416">
        <v>1088</v>
      </c>
      <c r="I451" s="181">
        <v>1088</v>
      </c>
      <c r="J451" s="181">
        <v>0</v>
      </c>
      <c r="K451" s="416">
        <v>1087.82</v>
      </c>
      <c r="L451" s="416">
        <v>1087.82</v>
      </c>
      <c r="M451" s="417">
        <v>0</v>
      </c>
      <c r="N451" s="418">
        <f t="shared" si="7"/>
        <v>99.98345588235293</v>
      </c>
    </row>
    <row r="452" spans="2:14" ht="15" customHeight="1">
      <c r="B452" s="432"/>
      <c r="C452" s="432"/>
      <c r="D452" s="402"/>
      <c r="E452" s="402">
        <v>4010</v>
      </c>
      <c r="F452" s="430" t="s">
        <v>282</v>
      </c>
      <c r="G452" s="430"/>
      <c r="H452" s="416">
        <v>115185</v>
      </c>
      <c r="I452" s="181">
        <v>115185</v>
      </c>
      <c r="J452" s="181">
        <v>0</v>
      </c>
      <c r="K452" s="416">
        <v>115184.71</v>
      </c>
      <c r="L452" s="416">
        <v>115184.71</v>
      </c>
      <c r="M452" s="417">
        <v>0</v>
      </c>
      <c r="N452" s="418">
        <f t="shared" si="7"/>
        <v>99.9997482311065</v>
      </c>
    </row>
    <row r="453" spans="2:14" ht="15" customHeight="1">
      <c r="B453" s="432"/>
      <c r="C453" s="432"/>
      <c r="D453" s="402"/>
      <c r="E453" s="402">
        <v>4040</v>
      </c>
      <c r="F453" s="430" t="s">
        <v>283</v>
      </c>
      <c r="G453" s="430"/>
      <c r="H453" s="416">
        <v>8617</v>
      </c>
      <c r="I453" s="181">
        <v>8617</v>
      </c>
      <c r="J453" s="181">
        <v>0</v>
      </c>
      <c r="K453" s="416">
        <v>8616.54</v>
      </c>
      <c r="L453" s="416">
        <v>8616.54</v>
      </c>
      <c r="M453" s="417">
        <v>0</v>
      </c>
      <c r="N453" s="418">
        <f t="shared" si="7"/>
        <v>99.99466171521412</v>
      </c>
    </row>
    <row r="454" spans="2:14" ht="15" customHeight="1">
      <c r="B454" s="432"/>
      <c r="C454" s="432"/>
      <c r="D454" s="402"/>
      <c r="E454" s="402">
        <v>4110</v>
      </c>
      <c r="F454" s="430" t="s">
        <v>270</v>
      </c>
      <c r="G454" s="430"/>
      <c r="H454" s="416">
        <v>23791</v>
      </c>
      <c r="I454" s="181">
        <v>23791</v>
      </c>
      <c r="J454" s="181">
        <v>0</v>
      </c>
      <c r="K454" s="416">
        <v>23790.66</v>
      </c>
      <c r="L454" s="416">
        <v>23790.66</v>
      </c>
      <c r="M454" s="417">
        <v>0</v>
      </c>
      <c r="N454" s="418">
        <f t="shared" si="7"/>
        <v>99.99857088815098</v>
      </c>
    </row>
    <row r="455" spans="2:14" ht="15" customHeight="1">
      <c r="B455" s="432"/>
      <c r="C455" s="432"/>
      <c r="D455" s="402"/>
      <c r="E455" s="402">
        <v>4120</v>
      </c>
      <c r="F455" s="430" t="s">
        <v>271</v>
      </c>
      <c r="G455" s="430"/>
      <c r="H455" s="416">
        <v>1366</v>
      </c>
      <c r="I455" s="181">
        <v>1366</v>
      </c>
      <c r="J455" s="181">
        <v>0</v>
      </c>
      <c r="K455" s="416">
        <v>1365.79</v>
      </c>
      <c r="L455" s="416">
        <v>1365.79</v>
      </c>
      <c r="M455" s="417">
        <v>0</v>
      </c>
      <c r="N455" s="418">
        <f t="shared" si="7"/>
        <v>99.98462664714495</v>
      </c>
    </row>
    <row r="456" spans="2:14" ht="15" customHeight="1">
      <c r="B456" s="432"/>
      <c r="C456" s="432"/>
      <c r="D456" s="402"/>
      <c r="E456" s="402">
        <v>4170</v>
      </c>
      <c r="F456" s="430" t="s">
        <v>272</v>
      </c>
      <c r="G456" s="430"/>
      <c r="H456" s="416">
        <v>37000</v>
      </c>
      <c r="I456" s="181">
        <v>37000</v>
      </c>
      <c r="J456" s="181">
        <v>0</v>
      </c>
      <c r="K456" s="416">
        <v>37000</v>
      </c>
      <c r="L456" s="416">
        <v>37000</v>
      </c>
      <c r="M456" s="417">
        <v>0</v>
      </c>
      <c r="N456" s="418">
        <f t="shared" si="7"/>
        <v>100</v>
      </c>
    </row>
    <row r="457" spans="2:14" ht="15" customHeight="1">
      <c r="B457" s="432"/>
      <c r="C457" s="432"/>
      <c r="D457" s="402"/>
      <c r="E457" s="402">
        <v>4210</v>
      </c>
      <c r="F457" s="430" t="s">
        <v>278</v>
      </c>
      <c r="G457" s="430"/>
      <c r="H457" s="416">
        <v>40285</v>
      </c>
      <c r="I457" s="181">
        <v>40285</v>
      </c>
      <c r="J457" s="181">
        <v>0</v>
      </c>
      <c r="K457" s="416">
        <v>40284.96</v>
      </c>
      <c r="L457" s="416">
        <v>40284.96</v>
      </c>
      <c r="M457" s="417">
        <v>0</v>
      </c>
      <c r="N457" s="418">
        <f t="shared" si="7"/>
        <v>99.99990070745936</v>
      </c>
    </row>
    <row r="458" spans="2:14" ht="15" customHeight="1">
      <c r="B458" s="432"/>
      <c r="C458" s="432"/>
      <c r="D458" s="402"/>
      <c r="E458" s="402">
        <v>4260</v>
      </c>
      <c r="F458" s="430" t="s">
        <v>263</v>
      </c>
      <c r="G458" s="430"/>
      <c r="H458" s="416">
        <v>13654</v>
      </c>
      <c r="I458" s="181">
        <v>13654</v>
      </c>
      <c r="J458" s="181">
        <v>0</v>
      </c>
      <c r="K458" s="416">
        <v>13653.32</v>
      </c>
      <c r="L458" s="416">
        <v>13653.32</v>
      </c>
      <c r="M458" s="417">
        <v>0</v>
      </c>
      <c r="N458" s="418">
        <f t="shared" si="7"/>
        <v>99.99501977442507</v>
      </c>
    </row>
    <row r="459" spans="2:14" ht="15" customHeight="1">
      <c r="B459" s="432"/>
      <c r="C459" s="432"/>
      <c r="D459" s="402"/>
      <c r="E459" s="402">
        <v>4270</v>
      </c>
      <c r="F459" s="430" t="s">
        <v>279</v>
      </c>
      <c r="G459" s="430"/>
      <c r="H459" s="416">
        <v>814</v>
      </c>
      <c r="I459" s="181">
        <v>814</v>
      </c>
      <c r="J459" s="181">
        <v>0</v>
      </c>
      <c r="K459" s="416">
        <v>813.03</v>
      </c>
      <c r="L459" s="416">
        <v>813.03</v>
      </c>
      <c r="M459" s="417">
        <v>0</v>
      </c>
      <c r="N459" s="418">
        <f t="shared" si="7"/>
        <v>99.88083538083538</v>
      </c>
    </row>
    <row r="460" spans="2:14" ht="14.25" customHeight="1">
      <c r="B460" s="432"/>
      <c r="C460" s="432"/>
      <c r="D460" s="402"/>
      <c r="E460" s="402">
        <v>4280</v>
      </c>
      <c r="F460" s="430" t="s">
        <v>288</v>
      </c>
      <c r="G460" s="430"/>
      <c r="H460" s="416">
        <v>100</v>
      </c>
      <c r="I460" s="181">
        <v>100</v>
      </c>
      <c r="J460" s="181">
        <v>0</v>
      </c>
      <c r="K460" s="416">
        <v>100</v>
      </c>
      <c r="L460" s="416">
        <v>100</v>
      </c>
      <c r="M460" s="417">
        <v>0</v>
      </c>
      <c r="N460" s="418">
        <f t="shared" si="7"/>
        <v>100</v>
      </c>
    </row>
    <row r="461" spans="2:14" ht="15" customHeight="1">
      <c r="B461" s="432"/>
      <c r="C461" s="432"/>
      <c r="D461" s="402"/>
      <c r="E461" s="402">
        <v>4300</v>
      </c>
      <c r="F461" s="430" t="s">
        <v>264</v>
      </c>
      <c r="G461" s="430"/>
      <c r="H461" s="416">
        <v>14151</v>
      </c>
      <c r="I461" s="181">
        <v>14151</v>
      </c>
      <c r="J461" s="181">
        <v>0</v>
      </c>
      <c r="K461" s="416">
        <v>14150.37</v>
      </c>
      <c r="L461" s="416">
        <v>14150.37</v>
      </c>
      <c r="M461" s="417">
        <v>0</v>
      </c>
      <c r="N461" s="418">
        <f t="shared" si="7"/>
        <v>99.99554801780793</v>
      </c>
    </row>
    <row r="462" spans="2:14" ht="15" customHeight="1">
      <c r="B462" s="432"/>
      <c r="C462" s="432"/>
      <c r="D462" s="402"/>
      <c r="E462" s="402">
        <v>4360</v>
      </c>
      <c r="F462" s="430" t="s">
        <v>446</v>
      </c>
      <c r="G462" s="430"/>
      <c r="H462" s="416">
        <v>1146</v>
      </c>
      <c r="I462" s="181">
        <v>1146</v>
      </c>
      <c r="J462" s="181">
        <v>0</v>
      </c>
      <c r="K462" s="416">
        <v>1145.4</v>
      </c>
      <c r="L462" s="416">
        <v>1145.4</v>
      </c>
      <c r="M462" s="417">
        <v>0</v>
      </c>
      <c r="N462" s="418">
        <f t="shared" si="7"/>
        <v>99.9476439790576</v>
      </c>
    </row>
    <row r="463" spans="2:14" ht="19.5" customHeight="1">
      <c r="B463" s="432"/>
      <c r="C463" s="432"/>
      <c r="D463" s="402"/>
      <c r="E463" s="402">
        <v>4440</v>
      </c>
      <c r="F463" s="430" t="s">
        <v>291</v>
      </c>
      <c r="G463" s="430"/>
      <c r="H463" s="416">
        <v>3966</v>
      </c>
      <c r="I463" s="181">
        <v>3966</v>
      </c>
      <c r="J463" s="181">
        <v>0</v>
      </c>
      <c r="K463" s="416">
        <v>3966</v>
      </c>
      <c r="L463" s="416">
        <v>3966</v>
      </c>
      <c r="M463" s="417">
        <v>0</v>
      </c>
      <c r="N463" s="418">
        <f t="shared" si="7"/>
        <v>100</v>
      </c>
    </row>
    <row r="464" spans="2:14" ht="19.5" customHeight="1">
      <c r="B464" s="432"/>
      <c r="C464" s="432"/>
      <c r="D464" s="402"/>
      <c r="E464" s="402">
        <v>4520</v>
      </c>
      <c r="F464" s="430" t="s">
        <v>277</v>
      </c>
      <c r="G464" s="430"/>
      <c r="H464" s="416">
        <v>624</v>
      </c>
      <c r="I464" s="181">
        <v>624</v>
      </c>
      <c r="J464" s="181">
        <v>0</v>
      </c>
      <c r="K464" s="416">
        <v>624</v>
      </c>
      <c r="L464" s="416">
        <v>624</v>
      </c>
      <c r="M464" s="417">
        <v>0</v>
      </c>
      <c r="N464" s="418">
        <f t="shared" si="7"/>
        <v>100</v>
      </c>
    </row>
    <row r="465" spans="2:14" ht="15" customHeight="1">
      <c r="B465" s="432"/>
      <c r="C465" s="432"/>
      <c r="D465" s="402"/>
      <c r="E465" s="402">
        <v>6050</v>
      </c>
      <c r="F465" s="430" t="s">
        <v>265</v>
      </c>
      <c r="G465" s="430"/>
      <c r="H465" s="416">
        <v>7147.57</v>
      </c>
      <c r="I465" s="181">
        <v>0</v>
      </c>
      <c r="J465" s="181">
        <v>7147.57</v>
      </c>
      <c r="K465" s="416">
        <v>7145.22</v>
      </c>
      <c r="L465" s="181"/>
      <c r="M465" s="416">
        <v>7145.22</v>
      </c>
      <c r="N465" s="418">
        <f t="shared" si="7"/>
        <v>99.9671216931069</v>
      </c>
    </row>
    <row r="466" spans="2:14" ht="15" customHeight="1">
      <c r="B466" s="436"/>
      <c r="C466" s="436"/>
      <c r="D466" s="383">
        <v>92605</v>
      </c>
      <c r="E466" s="383"/>
      <c r="F466" s="440" t="s">
        <v>328</v>
      </c>
      <c r="G466" s="440"/>
      <c r="H466" s="413">
        <v>136000</v>
      </c>
      <c r="I466" s="213">
        <v>136000</v>
      </c>
      <c r="J466" s="213">
        <v>0</v>
      </c>
      <c r="K466" s="419">
        <v>131732</v>
      </c>
      <c r="L466" s="419">
        <v>131732</v>
      </c>
      <c r="M466" s="413">
        <v>0</v>
      </c>
      <c r="N466" s="414">
        <f t="shared" si="7"/>
        <v>96.86176470588236</v>
      </c>
    </row>
    <row r="467" spans="2:14" ht="26.25" customHeight="1">
      <c r="B467" s="432"/>
      <c r="C467" s="432"/>
      <c r="D467" s="402"/>
      <c r="E467" s="402">
        <v>2710</v>
      </c>
      <c r="F467" s="430" t="s">
        <v>451</v>
      </c>
      <c r="G467" s="430"/>
      <c r="H467" s="416">
        <v>2500</v>
      </c>
      <c r="I467" s="181">
        <v>2500</v>
      </c>
      <c r="J467" s="181">
        <v>0</v>
      </c>
      <c r="K467" s="180">
        <v>0</v>
      </c>
      <c r="L467" s="180">
        <v>0</v>
      </c>
      <c r="M467" s="417">
        <v>0</v>
      </c>
      <c r="N467" s="418">
        <f t="shared" si="7"/>
        <v>0</v>
      </c>
    </row>
    <row r="468" spans="2:14" ht="26.25" customHeight="1">
      <c r="B468" s="432"/>
      <c r="C468" s="432"/>
      <c r="D468" s="402"/>
      <c r="E468" s="402">
        <v>2820</v>
      </c>
      <c r="F468" s="430" t="s">
        <v>327</v>
      </c>
      <c r="G468" s="430"/>
      <c r="H468" s="416">
        <v>133500</v>
      </c>
      <c r="I468" s="181">
        <v>133500</v>
      </c>
      <c r="J468" s="181">
        <v>0</v>
      </c>
      <c r="K468" s="416">
        <v>131732</v>
      </c>
      <c r="L468" s="416">
        <v>131732</v>
      </c>
      <c r="M468" s="417">
        <v>0</v>
      </c>
      <c r="N468" s="418">
        <f t="shared" si="7"/>
        <v>98.6756554307116</v>
      </c>
    </row>
    <row r="469" spans="2:14" ht="15" customHeight="1">
      <c r="B469" s="436"/>
      <c r="C469" s="436"/>
      <c r="D469" s="383">
        <v>92695</v>
      </c>
      <c r="E469" s="383"/>
      <c r="F469" s="440" t="s">
        <v>96</v>
      </c>
      <c r="G469" s="440"/>
      <c r="H469" s="413">
        <v>2712</v>
      </c>
      <c r="I469" s="213">
        <v>2712</v>
      </c>
      <c r="J469" s="213">
        <v>0</v>
      </c>
      <c r="K469" s="413">
        <v>2711.96</v>
      </c>
      <c r="L469" s="413">
        <v>2711.96</v>
      </c>
      <c r="M469" s="417">
        <v>0</v>
      </c>
      <c r="N469" s="418">
        <f t="shared" si="7"/>
        <v>99.99852507374631</v>
      </c>
    </row>
    <row r="470" spans="2:14" ht="15" customHeight="1">
      <c r="B470" s="432"/>
      <c r="C470" s="432"/>
      <c r="D470" s="402"/>
      <c r="E470" s="402">
        <v>3250</v>
      </c>
      <c r="F470" s="430" t="s">
        <v>81</v>
      </c>
      <c r="G470" s="430"/>
      <c r="H470" s="416">
        <v>2626.04</v>
      </c>
      <c r="I470" s="181">
        <v>2626.04</v>
      </c>
      <c r="J470" s="181">
        <v>0</v>
      </c>
      <c r="K470" s="416">
        <v>2626</v>
      </c>
      <c r="L470" s="416">
        <v>2626</v>
      </c>
      <c r="M470" s="417">
        <v>0</v>
      </c>
      <c r="N470" s="418">
        <f t="shared" si="7"/>
        <v>99.99847679395592</v>
      </c>
    </row>
    <row r="471" spans="2:14" ht="15" customHeight="1">
      <c r="B471" s="432"/>
      <c r="C471" s="432"/>
      <c r="D471" s="402"/>
      <c r="E471" s="402">
        <v>4110</v>
      </c>
      <c r="F471" s="430" t="s">
        <v>270</v>
      </c>
      <c r="G471" s="430"/>
      <c r="H471" s="416">
        <v>85.96</v>
      </c>
      <c r="I471" s="181">
        <v>85.96</v>
      </c>
      <c r="J471" s="181">
        <v>0</v>
      </c>
      <c r="K471" s="416">
        <v>85.96</v>
      </c>
      <c r="L471" s="416">
        <v>85.96</v>
      </c>
      <c r="M471" s="417">
        <v>0</v>
      </c>
      <c r="N471" s="418">
        <f t="shared" si="7"/>
        <v>100</v>
      </c>
    </row>
    <row r="472" spans="2:16" ht="15" customHeight="1">
      <c r="B472" s="433" t="s">
        <v>329</v>
      </c>
      <c r="C472" s="433"/>
      <c r="D472" s="433"/>
      <c r="E472" s="433"/>
      <c r="F472" s="433"/>
      <c r="G472" s="433"/>
      <c r="H472" s="423">
        <v>21121209.88</v>
      </c>
      <c r="I472" s="182">
        <v>20045544.88</v>
      </c>
      <c r="J472" s="182">
        <v>1075665</v>
      </c>
      <c r="K472" s="423">
        <f>K11+K25+K28+K55+K58+K66+K73+K115+K121+K139+K143+K147+K274+K289+K367+K380+K421+K449</f>
        <v>20296614.249999996</v>
      </c>
      <c r="L472" s="423">
        <f>L11+L25+L28+L55+L58+L66+L73+L115+L121+L139+L143+L147+L274+L289+L367+L380+L421+L449</f>
        <v>19412027.079999994</v>
      </c>
      <c r="M472" s="423">
        <f>M11+M25+M28+M55+M58+M66+M73+M115+M121+M139+M143+M147+M274+M289+M367+M380+M421+M449</f>
        <v>884587.1700000002</v>
      </c>
      <c r="N472" s="424">
        <f t="shared" si="7"/>
        <v>96.09588828156656</v>
      </c>
      <c r="O472" s="415"/>
      <c r="P472" s="415"/>
    </row>
    <row r="473" spans="1:14" ht="226.5" customHeight="1">
      <c r="A473" s="450"/>
      <c r="B473" s="450"/>
      <c r="C473" s="450"/>
      <c r="D473" s="450"/>
      <c r="E473" s="450"/>
      <c r="F473" s="450"/>
      <c r="G473" s="450"/>
      <c r="H473" s="450"/>
      <c r="I473" s="450"/>
      <c r="J473" s="450"/>
      <c r="K473" s="10"/>
      <c r="L473" s="10"/>
      <c r="M473" s="10"/>
      <c r="N473" s="10"/>
    </row>
    <row r="474" spans="1:14" ht="15" customHeight="1">
      <c r="A474" s="450"/>
      <c r="B474" s="450"/>
      <c r="C474" s="450"/>
      <c r="D474" s="450"/>
      <c r="E474" s="450"/>
      <c r="F474" s="450"/>
      <c r="G474" s="450"/>
      <c r="H474" s="450"/>
      <c r="I474" s="450"/>
      <c r="J474" s="450"/>
      <c r="K474" s="10"/>
      <c r="L474" s="10"/>
      <c r="M474" s="10"/>
      <c r="N474" s="10"/>
    </row>
  </sheetData>
  <mergeCells count="949">
    <mergeCell ref="N40:N45"/>
    <mergeCell ref="N4:N9"/>
    <mergeCell ref="K4:K9"/>
    <mergeCell ref="L4:M4"/>
    <mergeCell ref="L39:M39"/>
    <mergeCell ref="K40:K45"/>
    <mergeCell ref="L40:M40"/>
    <mergeCell ref="L41:L45"/>
    <mergeCell ref="M41:M45"/>
    <mergeCell ref="L5:L9"/>
    <mergeCell ref="B470:C470"/>
    <mergeCell ref="F470:G470"/>
    <mergeCell ref="B469:C469"/>
    <mergeCell ref="F469:G469"/>
    <mergeCell ref="A473:J473"/>
    <mergeCell ref="A474:J474"/>
    <mergeCell ref="B472:G472"/>
    <mergeCell ref="B471:C471"/>
    <mergeCell ref="F471:G471"/>
    <mergeCell ref="B468:C468"/>
    <mergeCell ref="F468:G468"/>
    <mergeCell ref="B467:C467"/>
    <mergeCell ref="F467:G467"/>
    <mergeCell ref="B466:C466"/>
    <mergeCell ref="F466:G466"/>
    <mergeCell ref="B465:C465"/>
    <mergeCell ref="F465:G465"/>
    <mergeCell ref="B464:C464"/>
    <mergeCell ref="F464:G464"/>
    <mergeCell ref="B463:C463"/>
    <mergeCell ref="F463:G463"/>
    <mergeCell ref="B462:C462"/>
    <mergeCell ref="F462:G462"/>
    <mergeCell ref="B461:C461"/>
    <mergeCell ref="F461:G461"/>
    <mergeCell ref="B460:C460"/>
    <mergeCell ref="F460:G460"/>
    <mergeCell ref="B459:C459"/>
    <mergeCell ref="F459:G459"/>
    <mergeCell ref="B458:C458"/>
    <mergeCell ref="F458:G458"/>
    <mergeCell ref="B457:C457"/>
    <mergeCell ref="F457:G457"/>
    <mergeCell ref="B456:C456"/>
    <mergeCell ref="F456:G456"/>
    <mergeCell ref="B455:C455"/>
    <mergeCell ref="F455:G455"/>
    <mergeCell ref="B454:C454"/>
    <mergeCell ref="F454:G454"/>
    <mergeCell ref="B453:C453"/>
    <mergeCell ref="F453:G453"/>
    <mergeCell ref="B452:C452"/>
    <mergeCell ref="F452:G452"/>
    <mergeCell ref="B451:C451"/>
    <mergeCell ref="F451:G451"/>
    <mergeCell ref="B450:C450"/>
    <mergeCell ref="F450:G450"/>
    <mergeCell ref="B449:C449"/>
    <mergeCell ref="F449:G449"/>
    <mergeCell ref="B448:C448"/>
    <mergeCell ref="F448:G448"/>
    <mergeCell ref="B447:C447"/>
    <mergeCell ref="F447:G447"/>
    <mergeCell ref="B444:C444"/>
    <mergeCell ref="F444:G444"/>
    <mergeCell ref="B446:C446"/>
    <mergeCell ref="F446:G446"/>
    <mergeCell ref="B445:C445"/>
    <mergeCell ref="F445:G445"/>
    <mergeCell ref="B443:C443"/>
    <mergeCell ref="F443:G443"/>
    <mergeCell ref="B442:C442"/>
    <mergeCell ref="F442:G442"/>
    <mergeCell ref="B441:C441"/>
    <mergeCell ref="F441:G441"/>
    <mergeCell ref="B440:C440"/>
    <mergeCell ref="F440:G440"/>
    <mergeCell ref="B439:C439"/>
    <mergeCell ref="F439:G439"/>
    <mergeCell ref="B438:C438"/>
    <mergeCell ref="F438:G438"/>
    <mergeCell ref="B437:C437"/>
    <mergeCell ref="F437:G437"/>
    <mergeCell ref="B436:C436"/>
    <mergeCell ref="F436:G436"/>
    <mergeCell ref="B435:C435"/>
    <mergeCell ref="F435:G435"/>
    <mergeCell ref="B434:C434"/>
    <mergeCell ref="F434:G434"/>
    <mergeCell ref="B431:C431"/>
    <mergeCell ref="F431:G431"/>
    <mergeCell ref="B433:C433"/>
    <mergeCell ref="F433:G433"/>
    <mergeCell ref="B432:C432"/>
    <mergeCell ref="F432:G432"/>
    <mergeCell ref="B430:C430"/>
    <mergeCell ref="F430:G430"/>
    <mergeCell ref="B429:C429"/>
    <mergeCell ref="F429:G429"/>
    <mergeCell ref="B428:C428"/>
    <mergeCell ref="F428:G428"/>
    <mergeCell ref="B427:C427"/>
    <mergeCell ref="F427:G427"/>
    <mergeCell ref="B424:C424"/>
    <mergeCell ref="F424:G424"/>
    <mergeCell ref="B426:C426"/>
    <mergeCell ref="F426:G426"/>
    <mergeCell ref="B425:C425"/>
    <mergeCell ref="F425:G425"/>
    <mergeCell ref="B423:C423"/>
    <mergeCell ref="F423:G423"/>
    <mergeCell ref="B422:C422"/>
    <mergeCell ref="F422:G422"/>
    <mergeCell ref="B421:C421"/>
    <mergeCell ref="F421:G421"/>
    <mergeCell ref="B420:C420"/>
    <mergeCell ref="F420:G420"/>
    <mergeCell ref="B419:C419"/>
    <mergeCell ref="F419:G419"/>
    <mergeCell ref="B418:C418"/>
    <mergeCell ref="F418:G418"/>
    <mergeCell ref="B417:C417"/>
    <mergeCell ref="F417:G417"/>
    <mergeCell ref="B416:C416"/>
    <mergeCell ref="F416:G416"/>
    <mergeCell ref="B415:C415"/>
    <mergeCell ref="F415:G415"/>
    <mergeCell ref="B414:C414"/>
    <mergeCell ref="F414:G414"/>
    <mergeCell ref="B411:C411"/>
    <mergeCell ref="F411:G411"/>
    <mergeCell ref="B413:C413"/>
    <mergeCell ref="F413:G413"/>
    <mergeCell ref="B412:C412"/>
    <mergeCell ref="F412:G412"/>
    <mergeCell ref="B410:C410"/>
    <mergeCell ref="F410:G410"/>
    <mergeCell ref="B409:C409"/>
    <mergeCell ref="F409:G409"/>
    <mergeCell ref="B408:C408"/>
    <mergeCell ref="F408:G408"/>
    <mergeCell ref="B407:C407"/>
    <mergeCell ref="F407:G407"/>
    <mergeCell ref="B406:C406"/>
    <mergeCell ref="F406:G406"/>
    <mergeCell ref="B405:C405"/>
    <mergeCell ref="F405:G405"/>
    <mergeCell ref="B404:C404"/>
    <mergeCell ref="F404:G404"/>
    <mergeCell ref="B403:C403"/>
    <mergeCell ref="F403:G403"/>
    <mergeCell ref="B402:C402"/>
    <mergeCell ref="F402:G402"/>
    <mergeCell ref="B401:C401"/>
    <mergeCell ref="F401:G401"/>
    <mergeCell ref="B398:C398"/>
    <mergeCell ref="F398:G398"/>
    <mergeCell ref="B400:C400"/>
    <mergeCell ref="F400:G400"/>
    <mergeCell ref="B399:C399"/>
    <mergeCell ref="F399:G399"/>
    <mergeCell ref="B395:C395"/>
    <mergeCell ref="F395:G395"/>
    <mergeCell ref="B397:C397"/>
    <mergeCell ref="F397:G397"/>
    <mergeCell ref="B396:C396"/>
    <mergeCell ref="F396:G396"/>
    <mergeCell ref="B394:C394"/>
    <mergeCell ref="F394:G394"/>
    <mergeCell ref="B393:C393"/>
    <mergeCell ref="F393:G393"/>
    <mergeCell ref="B392:C392"/>
    <mergeCell ref="F392:G392"/>
    <mergeCell ref="B391:C391"/>
    <mergeCell ref="F391:G391"/>
    <mergeCell ref="B390:C390"/>
    <mergeCell ref="F390:G390"/>
    <mergeCell ref="B389:C389"/>
    <mergeCell ref="F389:G389"/>
    <mergeCell ref="B388:C388"/>
    <mergeCell ref="F388:G388"/>
    <mergeCell ref="B387:C387"/>
    <mergeCell ref="F387:G387"/>
    <mergeCell ref="B386:C386"/>
    <mergeCell ref="F386:G386"/>
    <mergeCell ref="B385:C385"/>
    <mergeCell ref="F385:G385"/>
    <mergeCell ref="B384:C384"/>
    <mergeCell ref="F384:G384"/>
    <mergeCell ref="B383:C383"/>
    <mergeCell ref="F383:G383"/>
    <mergeCell ref="B382:C382"/>
    <mergeCell ref="F382:G382"/>
    <mergeCell ref="B381:C381"/>
    <mergeCell ref="F381:G381"/>
    <mergeCell ref="B380:C380"/>
    <mergeCell ref="F380:G380"/>
    <mergeCell ref="B379:C379"/>
    <mergeCell ref="F379:G379"/>
    <mergeCell ref="B378:C378"/>
    <mergeCell ref="F378:G378"/>
    <mergeCell ref="B377:C377"/>
    <mergeCell ref="F377:G377"/>
    <mergeCell ref="B376:C376"/>
    <mergeCell ref="F376:G376"/>
    <mergeCell ref="B375:C375"/>
    <mergeCell ref="F375:G375"/>
    <mergeCell ref="B374:C374"/>
    <mergeCell ref="F374:G374"/>
    <mergeCell ref="B373:C373"/>
    <mergeCell ref="F373:G373"/>
    <mergeCell ref="B372:C372"/>
    <mergeCell ref="F372:G372"/>
    <mergeCell ref="B371:C371"/>
    <mergeCell ref="F371:G371"/>
    <mergeCell ref="B370:C370"/>
    <mergeCell ref="F370:G370"/>
    <mergeCell ref="B369:C369"/>
    <mergeCell ref="F369:G369"/>
    <mergeCell ref="B368:C368"/>
    <mergeCell ref="F368:G368"/>
    <mergeCell ref="B367:C367"/>
    <mergeCell ref="F367:G367"/>
    <mergeCell ref="B364:C364"/>
    <mergeCell ref="F364:G364"/>
    <mergeCell ref="B366:C366"/>
    <mergeCell ref="F366:G366"/>
    <mergeCell ref="B365:C365"/>
    <mergeCell ref="F365:G365"/>
    <mergeCell ref="B363:C363"/>
    <mergeCell ref="F363:G363"/>
    <mergeCell ref="B362:C362"/>
    <mergeCell ref="F362:G362"/>
    <mergeCell ref="B361:C361"/>
    <mergeCell ref="F361:G361"/>
    <mergeCell ref="B360:C360"/>
    <mergeCell ref="F360:G360"/>
    <mergeCell ref="B359:C359"/>
    <mergeCell ref="F359:G359"/>
    <mergeCell ref="B358:C358"/>
    <mergeCell ref="F358:G358"/>
    <mergeCell ref="B357:C357"/>
    <mergeCell ref="F357:G357"/>
    <mergeCell ref="B356:C356"/>
    <mergeCell ref="F356:G356"/>
    <mergeCell ref="B355:C355"/>
    <mergeCell ref="F355:G355"/>
    <mergeCell ref="B354:C354"/>
    <mergeCell ref="F354:G354"/>
    <mergeCell ref="B353:C353"/>
    <mergeCell ref="F353:G353"/>
    <mergeCell ref="B352:C352"/>
    <mergeCell ref="F352:G352"/>
    <mergeCell ref="B351:C351"/>
    <mergeCell ref="F351:G351"/>
    <mergeCell ref="B350:C350"/>
    <mergeCell ref="F350:G350"/>
    <mergeCell ref="B349:C349"/>
    <mergeCell ref="F349:G349"/>
    <mergeCell ref="B348:C348"/>
    <mergeCell ref="F348:G348"/>
    <mergeCell ref="B347:C347"/>
    <mergeCell ref="F347:G347"/>
    <mergeCell ref="B346:C346"/>
    <mergeCell ref="F346:G346"/>
    <mergeCell ref="B345:C345"/>
    <mergeCell ref="F345:G345"/>
    <mergeCell ref="B344:C344"/>
    <mergeCell ref="F344:G344"/>
    <mergeCell ref="B343:C343"/>
    <mergeCell ref="F343:G343"/>
    <mergeCell ref="B342:C342"/>
    <mergeCell ref="F342:G342"/>
    <mergeCell ref="B341:C341"/>
    <mergeCell ref="F341:G341"/>
    <mergeCell ref="B340:C340"/>
    <mergeCell ref="F340:G340"/>
    <mergeCell ref="B339:C339"/>
    <mergeCell ref="F339:G339"/>
    <mergeCell ref="B338:C338"/>
    <mergeCell ref="F338:G338"/>
    <mergeCell ref="B337:C337"/>
    <mergeCell ref="F337:G337"/>
    <mergeCell ref="B336:C336"/>
    <mergeCell ref="F336:G336"/>
    <mergeCell ref="B335:C335"/>
    <mergeCell ref="F335:G335"/>
    <mergeCell ref="B334:C334"/>
    <mergeCell ref="F334:G334"/>
    <mergeCell ref="B333:C333"/>
    <mergeCell ref="F333:G333"/>
    <mergeCell ref="B332:C332"/>
    <mergeCell ref="F332:G332"/>
    <mergeCell ref="B331:C331"/>
    <mergeCell ref="F331:G331"/>
    <mergeCell ref="B330:C330"/>
    <mergeCell ref="F330:G330"/>
    <mergeCell ref="B329:C329"/>
    <mergeCell ref="F329:G329"/>
    <mergeCell ref="B328:C328"/>
    <mergeCell ref="F328:G328"/>
    <mergeCell ref="B327:C327"/>
    <mergeCell ref="F327:G327"/>
    <mergeCell ref="B326:C326"/>
    <mergeCell ref="F326:G326"/>
    <mergeCell ref="B323:C323"/>
    <mergeCell ref="F323:G323"/>
    <mergeCell ref="B325:C325"/>
    <mergeCell ref="F325:G325"/>
    <mergeCell ref="B324:C324"/>
    <mergeCell ref="F324:G324"/>
    <mergeCell ref="B322:C322"/>
    <mergeCell ref="F322:G322"/>
    <mergeCell ref="B321:C321"/>
    <mergeCell ref="F321:G321"/>
    <mergeCell ref="B320:C320"/>
    <mergeCell ref="F320:G320"/>
    <mergeCell ref="B319:C319"/>
    <mergeCell ref="F319:G319"/>
    <mergeCell ref="B318:C318"/>
    <mergeCell ref="F318:G318"/>
    <mergeCell ref="B317:C317"/>
    <mergeCell ref="F317:G317"/>
    <mergeCell ref="B316:C316"/>
    <mergeCell ref="F316:G316"/>
    <mergeCell ref="B315:C315"/>
    <mergeCell ref="F315:G315"/>
    <mergeCell ref="B314:C314"/>
    <mergeCell ref="F314:G314"/>
    <mergeCell ref="B313:C313"/>
    <mergeCell ref="F313:G313"/>
    <mergeCell ref="B312:C312"/>
    <mergeCell ref="F312:G312"/>
    <mergeCell ref="B311:C311"/>
    <mergeCell ref="F311:G311"/>
    <mergeCell ref="B310:C310"/>
    <mergeCell ref="F310:G310"/>
    <mergeCell ref="B309:C309"/>
    <mergeCell ref="F309:G309"/>
    <mergeCell ref="B308:C308"/>
    <mergeCell ref="F308:G308"/>
    <mergeCell ref="B307:C307"/>
    <mergeCell ref="F307:G307"/>
    <mergeCell ref="B306:C306"/>
    <mergeCell ref="F306:G306"/>
    <mergeCell ref="B305:C305"/>
    <mergeCell ref="F305:G305"/>
    <mergeCell ref="B304:C304"/>
    <mergeCell ref="F304:G304"/>
    <mergeCell ref="B303:C303"/>
    <mergeCell ref="F303:G303"/>
    <mergeCell ref="B302:C302"/>
    <mergeCell ref="F302:G302"/>
    <mergeCell ref="B301:C301"/>
    <mergeCell ref="F301:G301"/>
    <mergeCell ref="B300:C300"/>
    <mergeCell ref="F300:G300"/>
    <mergeCell ref="B299:C299"/>
    <mergeCell ref="F299:G299"/>
    <mergeCell ref="B298:C298"/>
    <mergeCell ref="F298:G298"/>
    <mergeCell ref="B297:C297"/>
    <mergeCell ref="F297:G297"/>
    <mergeCell ref="B296:C296"/>
    <mergeCell ref="F296:G296"/>
    <mergeCell ref="B295:C295"/>
    <mergeCell ref="F295:G295"/>
    <mergeCell ref="B294:C294"/>
    <mergeCell ref="F294:G294"/>
    <mergeCell ref="B293:C293"/>
    <mergeCell ref="F293:G293"/>
    <mergeCell ref="B292:C292"/>
    <mergeCell ref="F292:G292"/>
    <mergeCell ref="B291:C291"/>
    <mergeCell ref="F291:G291"/>
    <mergeCell ref="B290:C290"/>
    <mergeCell ref="F290:G290"/>
    <mergeCell ref="B289:C289"/>
    <mergeCell ref="F289:G289"/>
    <mergeCell ref="B288:C288"/>
    <mergeCell ref="F288:G288"/>
    <mergeCell ref="B287:C287"/>
    <mergeCell ref="F287:G287"/>
    <mergeCell ref="B286:C286"/>
    <mergeCell ref="F286:G286"/>
    <mergeCell ref="B285:C285"/>
    <mergeCell ref="F285:G285"/>
    <mergeCell ref="B284:C284"/>
    <mergeCell ref="F284:G284"/>
    <mergeCell ref="B283:C283"/>
    <mergeCell ref="F283:G283"/>
    <mergeCell ref="B282:C282"/>
    <mergeCell ref="F282:G282"/>
    <mergeCell ref="B281:C281"/>
    <mergeCell ref="F281:G281"/>
    <mergeCell ref="B280:C280"/>
    <mergeCell ref="F280:G280"/>
    <mergeCell ref="B279:C279"/>
    <mergeCell ref="F279:G279"/>
    <mergeCell ref="B278:C278"/>
    <mergeCell ref="F278:G278"/>
    <mergeCell ref="B277:C277"/>
    <mergeCell ref="F277:G277"/>
    <mergeCell ref="B276:C276"/>
    <mergeCell ref="F276:G276"/>
    <mergeCell ref="B275:C275"/>
    <mergeCell ref="F275:G275"/>
    <mergeCell ref="B274:C274"/>
    <mergeCell ref="F274:G274"/>
    <mergeCell ref="B273:C273"/>
    <mergeCell ref="F273:G273"/>
    <mergeCell ref="B272:C272"/>
    <mergeCell ref="F272:G272"/>
    <mergeCell ref="B271:C271"/>
    <mergeCell ref="F271:G271"/>
    <mergeCell ref="B270:C270"/>
    <mergeCell ref="F270:G270"/>
    <mergeCell ref="B269:C269"/>
    <mergeCell ref="F269:G269"/>
    <mergeCell ref="B268:C268"/>
    <mergeCell ref="F268:G268"/>
    <mergeCell ref="B267:C267"/>
    <mergeCell ref="F267:G267"/>
    <mergeCell ref="B266:C266"/>
    <mergeCell ref="F266:G266"/>
    <mergeCell ref="B265:C265"/>
    <mergeCell ref="F265:G265"/>
    <mergeCell ref="B264:C264"/>
    <mergeCell ref="F264:G264"/>
    <mergeCell ref="B263:C263"/>
    <mergeCell ref="F263:G263"/>
    <mergeCell ref="B262:C262"/>
    <mergeCell ref="F262:G262"/>
    <mergeCell ref="B261:C261"/>
    <mergeCell ref="F261:G261"/>
    <mergeCell ref="B260:C260"/>
    <mergeCell ref="F260:G260"/>
    <mergeCell ref="B259:C259"/>
    <mergeCell ref="F259:G259"/>
    <mergeCell ref="B256:C256"/>
    <mergeCell ref="F256:G256"/>
    <mergeCell ref="B258:C258"/>
    <mergeCell ref="F258:G258"/>
    <mergeCell ref="B257:C257"/>
    <mergeCell ref="F257:G257"/>
    <mergeCell ref="B255:C255"/>
    <mergeCell ref="F255:G255"/>
    <mergeCell ref="B254:C254"/>
    <mergeCell ref="F254:G254"/>
    <mergeCell ref="B253:C253"/>
    <mergeCell ref="F253:G253"/>
    <mergeCell ref="B252:C252"/>
    <mergeCell ref="F252:G252"/>
    <mergeCell ref="B251:C251"/>
    <mergeCell ref="F251:G251"/>
    <mergeCell ref="B250:C250"/>
    <mergeCell ref="F250:G250"/>
    <mergeCell ref="B249:C249"/>
    <mergeCell ref="F249:G249"/>
    <mergeCell ref="B248:C248"/>
    <mergeCell ref="F248:G248"/>
    <mergeCell ref="B247:C247"/>
    <mergeCell ref="F247:G247"/>
    <mergeCell ref="B246:C246"/>
    <mergeCell ref="F246:G246"/>
    <mergeCell ref="B245:C245"/>
    <mergeCell ref="F245:G245"/>
    <mergeCell ref="B244:C244"/>
    <mergeCell ref="F244:G244"/>
    <mergeCell ref="B243:C243"/>
    <mergeCell ref="F243:G243"/>
    <mergeCell ref="B242:C242"/>
    <mergeCell ref="F242:G242"/>
    <mergeCell ref="B241:C241"/>
    <mergeCell ref="F241:G241"/>
    <mergeCell ref="B240:C240"/>
    <mergeCell ref="F240:G240"/>
    <mergeCell ref="B239:C239"/>
    <mergeCell ref="F239:G239"/>
    <mergeCell ref="B238:C238"/>
    <mergeCell ref="F238:G238"/>
    <mergeCell ref="B237:C237"/>
    <mergeCell ref="F237:G237"/>
    <mergeCell ref="B236:C236"/>
    <mergeCell ref="F236:G236"/>
    <mergeCell ref="B235:C235"/>
    <mergeCell ref="F235:G235"/>
    <mergeCell ref="B234:C234"/>
    <mergeCell ref="F234:G234"/>
    <mergeCell ref="B233:C233"/>
    <mergeCell ref="F233:G233"/>
    <mergeCell ref="B232:C232"/>
    <mergeCell ref="F232:G232"/>
    <mergeCell ref="B231:C231"/>
    <mergeCell ref="F231:G231"/>
    <mergeCell ref="B230:C230"/>
    <mergeCell ref="F230:G230"/>
    <mergeCell ref="B229:C229"/>
    <mergeCell ref="F229:G229"/>
    <mergeCell ref="B228:C228"/>
    <mergeCell ref="F228:G228"/>
    <mergeCell ref="B227:C227"/>
    <mergeCell ref="F227:G227"/>
    <mergeCell ref="B226:C226"/>
    <mergeCell ref="F226:G226"/>
    <mergeCell ref="B225:C225"/>
    <mergeCell ref="F225:G225"/>
    <mergeCell ref="B224:C224"/>
    <mergeCell ref="F224:G224"/>
    <mergeCell ref="B223:C223"/>
    <mergeCell ref="F223:G223"/>
    <mergeCell ref="B222:C222"/>
    <mergeCell ref="F222:G222"/>
    <mergeCell ref="B221:C221"/>
    <mergeCell ref="F221:G221"/>
    <mergeCell ref="B220:C220"/>
    <mergeCell ref="F220:G220"/>
    <mergeCell ref="B219:C219"/>
    <mergeCell ref="F219:G219"/>
    <mergeCell ref="B218:C218"/>
    <mergeCell ref="F218:G218"/>
    <mergeCell ref="B217:C217"/>
    <mergeCell ref="F217:G217"/>
    <mergeCell ref="B216:C216"/>
    <mergeCell ref="F216:G216"/>
    <mergeCell ref="B215:C215"/>
    <mergeCell ref="F215:G215"/>
    <mergeCell ref="B214:C214"/>
    <mergeCell ref="F214:G214"/>
    <mergeCell ref="B213:C213"/>
    <mergeCell ref="F213:G213"/>
    <mergeCell ref="B212:C212"/>
    <mergeCell ref="F212:G212"/>
    <mergeCell ref="B211:C211"/>
    <mergeCell ref="F211:G211"/>
    <mergeCell ref="B210:C210"/>
    <mergeCell ref="F210:G210"/>
    <mergeCell ref="B209:C209"/>
    <mergeCell ref="F209:G209"/>
    <mergeCell ref="B208:C208"/>
    <mergeCell ref="F208:G208"/>
    <mergeCell ref="B207:C207"/>
    <mergeCell ref="F207:G207"/>
    <mergeCell ref="B206:C206"/>
    <mergeCell ref="F206:G206"/>
    <mergeCell ref="B205:C205"/>
    <mergeCell ref="F205:G205"/>
    <mergeCell ref="B204:C204"/>
    <mergeCell ref="F204:G204"/>
    <mergeCell ref="B203:C203"/>
    <mergeCell ref="F203:G203"/>
    <mergeCell ref="B202:C202"/>
    <mergeCell ref="F202:G202"/>
    <mergeCell ref="B201:C201"/>
    <mergeCell ref="F201:G201"/>
    <mergeCell ref="B200:C200"/>
    <mergeCell ref="F200:G200"/>
    <mergeCell ref="B199:C199"/>
    <mergeCell ref="F199:G199"/>
    <mergeCell ref="B198:C198"/>
    <mergeCell ref="F198:G198"/>
    <mergeCell ref="B197:C197"/>
    <mergeCell ref="F197:G197"/>
    <mergeCell ref="B196:C196"/>
    <mergeCell ref="F196:G196"/>
    <mergeCell ref="B195:C195"/>
    <mergeCell ref="F195:G195"/>
    <mergeCell ref="B194:C194"/>
    <mergeCell ref="F194:G194"/>
    <mergeCell ref="B193:C193"/>
    <mergeCell ref="F193:G193"/>
    <mergeCell ref="B192:C192"/>
    <mergeCell ref="F192:G192"/>
    <mergeCell ref="B191:C191"/>
    <mergeCell ref="F191:G191"/>
    <mergeCell ref="B190:C190"/>
    <mergeCell ref="F190:G190"/>
    <mergeCell ref="B189:C189"/>
    <mergeCell ref="F189:G189"/>
    <mergeCell ref="B188:C188"/>
    <mergeCell ref="F188:G188"/>
    <mergeCell ref="B187:C187"/>
    <mergeCell ref="F187:G187"/>
    <mergeCell ref="B186:C186"/>
    <mergeCell ref="F186:G186"/>
    <mergeCell ref="B185:C185"/>
    <mergeCell ref="F185:G185"/>
    <mergeCell ref="B184:C184"/>
    <mergeCell ref="F184:G184"/>
    <mergeCell ref="B183:C183"/>
    <mergeCell ref="F183:G183"/>
    <mergeCell ref="B182:C182"/>
    <mergeCell ref="F182:G182"/>
    <mergeCell ref="B181:C181"/>
    <mergeCell ref="F181:G181"/>
    <mergeCell ref="B180:C180"/>
    <mergeCell ref="F180:G180"/>
    <mergeCell ref="B179:C179"/>
    <mergeCell ref="F179:G179"/>
    <mergeCell ref="B178:C178"/>
    <mergeCell ref="F178:G178"/>
    <mergeCell ref="B177:C177"/>
    <mergeCell ref="F177:G177"/>
    <mergeCell ref="B176:C176"/>
    <mergeCell ref="F176:G176"/>
    <mergeCell ref="B175:C175"/>
    <mergeCell ref="F175:G175"/>
    <mergeCell ref="B174:C174"/>
    <mergeCell ref="F174:G174"/>
    <mergeCell ref="B173:C173"/>
    <mergeCell ref="F173:G173"/>
    <mergeCell ref="B172:C172"/>
    <mergeCell ref="F172:G172"/>
    <mergeCell ref="B171:C171"/>
    <mergeCell ref="F171:G171"/>
    <mergeCell ref="B170:C170"/>
    <mergeCell ref="F170:G170"/>
    <mergeCell ref="B169:C169"/>
    <mergeCell ref="F169:G169"/>
    <mergeCell ref="B168:C168"/>
    <mergeCell ref="F168:G168"/>
    <mergeCell ref="B167:C167"/>
    <mergeCell ref="F167:G167"/>
    <mergeCell ref="B166:C166"/>
    <mergeCell ref="F166:G166"/>
    <mergeCell ref="B165:C165"/>
    <mergeCell ref="F165:G165"/>
    <mergeCell ref="B164:C164"/>
    <mergeCell ref="F164:G164"/>
    <mergeCell ref="B163:C163"/>
    <mergeCell ref="F163:G163"/>
    <mergeCell ref="B162:C162"/>
    <mergeCell ref="F162:G162"/>
    <mergeCell ref="B161:C161"/>
    <mergeCell ref="F161:G161"/>
    <mergeCell ref="B160:C160"/>
    <mergeCell ref="F160:G160"/>
    <mergeCell ref="B159:C159"/>
    <mergeCell ref="F159:G159"/>
    <mergeCell ref="B158:C158"/>
    <mergeCell ref="F158:G158"/>
    <mergeCell ref="B157:C157"/>
    <mergeCell ref="F157:G157"/>
    <mergeCell ref="B156:C156"/>
    <mergeCell ref="F156:G156"/>
    <mergeCell ref="B155:C155"/>
    <mergeCell ref="F155:G155"/>
    <mergeCell ref="B154:C154"/>
    <mergeCell ref="F154:G154"/>
    <mergeCell ref="B153:C153"/>
    <mergeCell ref="F153:G153"/>
    <mergeCell ref="B152:C152"/>
    <mergeCell ref="F152:G152"/>
    <mergeCell ref="B151:C151"/>
    <mergeCell ref="F151:G151"/>
    <mergeCell ref="B150:C150"/>
    <mergeCell ref="F150:G150"/>
    <mergeCell ref="B149:C149"/>
    <mergeCell ref="F149:G149"/>
    <mergeCell ref="B148:C148"/>
    <mergeCell ref="F148:G148"/>
    <mergeCell ref="B147:C147"/>
    <mergeCell ref="F147:G147"/>
    <mergeCell ref="B146:C146"/>
    <mergeCell ref="F146:G146"/>
    <mergeCell ref="B145:C145"/>
    <mergeCell ref="F145:G145"/>
    <mergeCell ref="B144:C144"/>
    <mergeCell ref="F144:G144"/>
    <mergeCell ref="B143:C143"/>
    <mergeCell ref="F143:G143"/>
    <mergeCell ref="B142:C142"/>
    <mergeCell ref="F142:G142"/>
    <mergeCell ref="B141:C141"/>
    <mergeCell ref="F141:G141"/>
    <mergeCell ref="B140:C140"/>
    <mergeCell ref="F140:G140"/>
    <mergeCell ref="B139:C139"/>
    <mergeCell ref="F139:G139"/>
    <mergeCell ref="B138:C138"/>
    <mergeCell ref="F138:G138"/>
    <mergeCell ref="B135:C135"/>
    <mergeCell ref="F135:G135"/>
    <mergeCell ref="B137:C137"/>
    <mergeCell ref="F137:G137"/>
    <mergeCell ref="B136:C136"/>
    <mergeCell ref="F136:G136"/>
    <mergeCell ref="B134:C134"/>
    <mergeCell ref="F134:G134"/>
    <mergeCell ref="B133:C133"/>
    <mergeCell ref="F133:G133"/>
    <mergeCell ref="B132:C132"/>
    <mergeCell ref="F132:G132"/>
    <mergeCell ref="B131:C131"/>
    <mergeCell ref="F131:G131"/>
    <mergeCell ref="B128:C128"/>
    <mergeCell ref="F128:G128"/>
    <mergeCell ref="B130:C130"/>
    <mergeCell ref="F130:G130"/>
    <mergeCell ref="B129:C129"/>
    <mergeCell ref="F129:G129"/>
    <mergeCell ref="B126:C126"/>
    <mergeCell ref="F126:G126"/>
    <mergeCell ref="B127:C127"/>
    <mergeCell ref="F127:G127"/>
    <mergeCell ref="B125:C125"/>
    <mergeCell ref="F125:G125"/>
    <mergeCell ref="B124:C124"/>
    <mergeCell ref="F124:G124"/>
    <mergeCell ref="B123:C123"/>
    <mergeCell ref="F123:G123"/>
    <mergeCell ref="B122:C122"/>
    <mergeCell ref="F122:G122"/>
    <mergeCell ref="B121:C121"/>
    <mergeCell ref="F121:G121"/>
    <mergeCell ref="B120:C120"/>
    <mergeCell ref="F120:G120"/>
    <mergeCell ref="B119:C119"/>
    <mergeCell ref="F119:G119"/>
    <mergeCell ref="B118:C118"/>
    <mergeCell ref="F118:G118"/>
    <mergeCell ref="B117:C117"/>
    <mergeCell ref="F117:G117"/>
    <mergeCell ref="B116:C116"/>
    <mergeCell ref="F116:G116"/>
    <mergeCell ref="B115:C115"/>
    <mergeCell ref="F115:G115"/>
    <mergeCell ref="B114:C114"/>
    <mergeCell ref="F114:G114"/>
    <mergeCell ref="B113:C113"/>
    <mergeCell ref="F113:G113"/>
    <mergeCell ref="B112:C112"/>
    <mergeCell ref="F112:G112"/>
    <mergeCell ref="B111:C111"/>
    <mergeCell ref="F111:G111"/>
    <mergeCell ref="B110:C110"/>
    <mergeCell ref="F110:G110"/>
    <mergeCell ref="B109:C109"/>
    <mergeCell ref="F109:G109"/>
    <mergeCell ref="B108:C108"/>
    <mergeCell ref="F108:G108"/>
    <mergeCell ref="B107:C107"/>
    <mergeCell ref="F107:G107"/>
    <mergeCell ref="B106:C106"/>
    <mergeCell ref="F106:G106"/>
    <mergeCell ref="B105:C105"/>
    <mergeCell ref="F105:G105"/>
    <mergeCell ref="B104:C104"/>
    <mergeCell ref="F104:G104"/>
    <mergeCell ref="B103:C103"/>
    <mergeCell ref="F103:G103"/>
    <mergeCell ref="B102:C102"/>
    <mergeCell ref="F102:G102"/>
    <mergeCell ref="B101:C101"/>
    <mergeCell ref="F101:G101"/>
    <mergeCell ref="B100:C100"/>
    <mergeCell ref="F100:G100"/>
    <mergeCell ref="B99:C99"/>
    <mergeCell ref="F99:G99"/>
    <mergeCell ref="B98:C98"/>
    <mergeCell ref="F98:G98"/>
    <mergeCell ref="B97:C97"/>
    <mergeCell ref="F97:G97"/>
    <mergeCell ref="B96:C96"/>
    <mergeCell ref="F96:G96"/>
    <mergeCell ref="B95:C95"/>
    <mergeCell ref="F95:G95"/>
    <mergeCell ref="B94:C94"/>
    <mergeCell ref="F94:G94"/>
    <mergeCell ref="B93:C93"/>
    <mergeCell ref="F93:G93"/>
    <mergeCell ref="B92:C92"/>
    <mergeCell ref="F92:G92"/>
    <mergeCell ref="B91:C91"/>
    <mergeCell ref="F91:G91"/>
    <mergeCell ref="B90:C90"/>
    <mergeCell ref="F90:G90"/>
    <mergeCell ref="B89:C89"/>
    <mergeCell ref="F89:G89"/>
    <mergeCell ref="B88:C88"/>
    <mergeCell ref="F88:G88"/>
    <mergeCell ref="B87:C87"/>
    <mergeCell ref="F87:G87"/>
    <mergeCell ref="B86:C86"/>
    <mergeCell ref="F86:G86"/>
    <mergeCell ref="B85:C85"/>
    <mergeCell ref="F85:G85"/>
    <mergeCell ref="B84:C84"/>
    <mergeCell ref="F84:G84"/>
    <mergeCell ref="B83:C83"/>
    <mergeCell ref="F83:G83"/>
    <mergeCell ref="B82:C82"/>
    <mergeCell ref="F82:G82"/>
    <mergeCell ref="B81:C81"/>
    <mergeCell ref="F81:G81"/>
    <mergeCell ref="B80:C80"/>
    <mergeCell ref="F80:G80"/>
    <mergeCell ref="B79:C79"/>
    <mergeCell ref="F79:G79"/>
    <mergeCell ref="B78:C78"/>
    <mergeCell ref="F78:G78"/>
    <mergeCell ref="B77:C77"/>
    <mergeCell ref="F77:G77"/>
    <mergeCell ref="B76:C76"/>
    <mergeCell ref="F76:G76"/>
    <mergeCell ref="B75:C75"/>
    <mergeCell ref="F75:G75"/>
    <mergeCell ref="B74:C74"/>
    <mergeCell ref="F74:G74"/>
    <mergeCell ref="B73:C73"/>
    <mergeCell ref="F73:G73"/>
    <mergeCell ref="B72:C72"/>
    <mergeCell ref="F72:G72"/>
    <mergeCell ref="B71:C71"/>
    <mergeCell ref="F71:G71"/>
    <mergeCell ref="B70:C70"/>
    <mergeCell ref="F70:G70"/>
    <mergeCell ref="B67:C67"/>
    <mergeCell ref="F67:G67"/>
    <mergeCell ref="B69:C69"/>
    <mergeCell ref="F69:G69"/>
    <mergeCell ref="B68:C68"/>
    <mergeCell ref="F68:G68"/>
    <mergeCell ref="B65:C65"/>
    <mergeCell ref="F65:G65"/>
    <mergeCell ref="B66:C66"/>
    <mergeCell ref="F66:G66"/>
    <mergeCell ref="B64:C64"/>
    <mergeCell ref="F64:G64"/>
    <mergeCell ref="B63:C63"/>
    <mergeCell ref="F63:G63"/>
    <mergeCell ref="B62:C62"/>
    <mergeCell ref="F62:G62"/>
    <mergeCell ref="B61:C61"/>
    <mergeCell ref="F61:G61"/>
    <mergeCell ref="B60:C60"/>
    <mergeCell ref="F60:G60"/>
    <mergeCell ref="B59:C59"/>
    <mergeCell ref="F59:G59"/>
    <mergeCell ref="B58:C58"/>
    <mergeCell ref="F58:G58"/>
    <mergeCell ref="B57:C57"/>
    <mergeCell ref="F57:G57"/>
    <mergeCell ref="B54:C54"/>
    <mergeCell ref="F54:G54"/>
    <mergeCell ref="B56:C56"/>
    <mergeCell ref="F56:G56"/>
    <mergeCell ref="B55:C55"/>
    <mergeCell ref="F55:G55"/>
    <mergeCell ref="B53:C53"/>
    <mergeCell ref="F53:G53"/>
    <mergeCell ref="B52:C52"/>
    <mergeCell ref="F52:G52"/>
    <mergeCell ref="B51:C51"/>
    <mergeCell ref="F51:G51"/>
    <mergeCell ref="B50:C50"/>
    <mergeCell ref="F50:G50"/>
    <mergeCell ref="B49:C49"/>
    <mergeCell ref="F49:G49"/>
    <mergeCell ref="B48:C48"/>
    <mergeCell ref="F48:G48"/>
    <mergeCell ref="B47:C47"/>
    <mergeCell ref="F47:G47"/>
    <mergeCell ref="B46:C46"/>
    <mergeCell ref="F46:G46"/>
    <mergeCell ref="H40:H45"/>
    <mergeCell ref="I40:J40"/>
    <mergeCell ref="I41:I45"/>
    <mergeCell ref="J41:J45"/>
    <mergeCell ref="B40:C45"/>
    <mergeCell ref="D40:D45"/>
    <mergeCell ref="E40:E45"/>
    <mergeCell ref="F40:G45"/>
    <mergeCell ref="A38:J38"/>
    <mergeCell ref="A39:B39"/>
    <mergeCell ref="C39:F39"/>
    <mergeCell ref="G39:H39"/>
    <mergeCell ref="I39:J39"/>
    <mergeCell ref="A36:J36"/>
    <mergeCell ref="A37:J37"/>
    <mergeCell ref="B35:C35"/>
    <mergeCell ref="F35:G35"/>
    <mergeCell ref="B34:C34"/>
    <mergeCell ref="F34:G34"/>
    <mergeCell ref="B33:C33"/>
    <mergeCell ref="F33:G33"/>
    <mergeCell ref="B32:C32"/>
    <mergeCell ref="F32:G32"/>
    <mergeCell ref="B31:C31"/>
    <mergeCell ref="F31:G31"/>
    <mergeCell ref="B30:C30"/>
    <mergeCell ref="F30:G30"/>
    <mergeCell ref="B29:C29"/>
    <mergeCell ref="F29:G29"/>
    <mergeCell ref="B26:C26"/>
    <mergeCell ref="F26:G26"/>
    <mergeCell ref="B28:C28"/>
    <mergeCell ref="F28:G28"/>
    <mergeCell ref="B27:C27"/>
    <mergeCell ref="F27:G27"/>
    <mergeCell ref="B25:C25"/>
    <mergeCell ref="F25:G25"/>
    <mergeCell ref="B24:C24"/>
    <mergeCell ref="F24:G24"/>
    <mergeCell ref="B23:C23"/>
    <mergeCell ref="F23:G23"/>
    <mergeCell ref="B22:C22"/>
    <mergeCell ref="F22:G22"/>
    <mergeCell ref="B21:C21"/>
    <mergeCell ref="F21:G21"/>
    <mergeCell ref="B20:C20"/>
    <mergeCell ref="F20:G20"/>
    <mergeCell ref="B19:C19"/>
    <mergeCell ref="F19:G19"/>
    <mergeCell ref="B18:C18"/>
    <mergeCell ref="F18:G18"/>
    <mergeCell ref="B17:C17"/>
    <mergeCell ref="F17:G17"/>
    <mergeCell ref="B16:C16"/>
    <mergeCell ref="F16:G16"/>
    <mergeCell ref="B15:C15"/>
    <mergeCell ref="F15:G15"/>
    <mergeCell ref="B14:C14"/>
    <mergeCell ref="F14:G14"/>
    <mergeCell ref="B13:C13"/>
    <mergeCell ref="F13:G13"/>
    <mergeCell ref="B12:C12"/>
    <mergeCell ref="F12:G12"/>
    <mergeCell ref="B11:C11"/>
    <mergeCell ref="F11:G11"/>
    <mergeCell ref="B10:C10"/>
    <mergeCell ref="F10:G10"/>
    <mergeCell ref="M5:M9"/>
    <mergeCell ref="B4:C9"/>
    <mergeCell ref="D4:D9"/>
    <mergeCell ref="E4:E9"/>
    <mergeCell ref="F4:G9"/>
    <mergeCell ref="H4:H9"/>
    <mergeCell ref="I4:J4"/>
    <mergeCell ref="I5:I9"/>
    <mergeCell ref="J5:J9"/>
    <mergeCell ref="A1:J1"/>
    <mergeCell ref="A3:B3"/>
    <mergeCell ref="C3:F3"/>
    <mergeCell ref="G3:H3"/>
    <mergeCell ref="I3:J3"/>
    <mergeCell ref="B2:N2"/>
    <mergeCell ref="L3:M3"/>
    <mergeCell ref="M1:N1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showGridLines="0" view="pageBreakPreview" zoomScaleSheetLayoutView="100" workbookViewId="0" topLeftCell="A2">
      <selection activeCell="F18" sqref="F18"/>
    </sheetView>
  </sheetViews>
  <sheetFormatPr defaultColWidth="9.33203125" defaultRowHeight="12.75"/>
  <cols>
    <col min="1" max="1" width="2.5" style="340" customWidth="1"/>
    <col min="2" max="2" width="8.33203125" style="340" customWidth="1"/>
    <col min="3" max="3" width="10.5" style="340" customWidth="1"/>
    <col min="4" max="4" width="1.171875" style="340" hidden="1" customWidth="1"/>
    <col min="5" max="5" width="7.5" style="340" customWidth="1"/>
    <col min="6" max="6" width="54.66015625" style="345" customWidth="1"/>
    <col min="7" max="7" width="13.16015625" style="340" customWidth="1"/>
    <col min="8" max="8" width="13.5" style="346" customWidth="1"/>
    <col min="9" max="9" width="10.5" style="346" customWidth="1"/>
    <col min="10" max="16384" width="9.16015625" style="340" customWidth="1"/>
  </cols>
  <sheetData>
    <row r="1" spans="6:9" s="6" customFormat="1" ht="28.5" customHeight="1">
      <c r="F1" s="409" t="s">
        <v>330</v>
      </c>
      <c r="G1" s="409"/>
      <c r="H1" s="409"/>
      <c r="I1" s="409"/>
    </row>
    <row r="2" spans="2:9" s="6" customFormat="1" ht="44.25" customHeight="1">
      <c r="B2" s="410" t="s">
        <v>530</v>
      </c>
      <c r="C2" s="410"/>
      <c r="D2" s="410"/>
      <c r="E2" s="410"/>
      <c r="F2" s="410"/>
      <c r="G2" s="410"/>
      <c r="H2" s="410"/>
      <c r="I2" s="410"/>
    </row>
    <row r="3" spans="2:9" s="6" customFormat="1" ht="44.25" customHeight="1">
      <c r="B3" s="167"/>
      <c r="C3" s="167"/>
      <c r="D3" s="167"/>
      <c r="E3" s="167"/>
      <c r="F3" s="167" t="s">
        <v>531</v>
      </c>
      <c r="G3" s="167"/>
      <c r="H3" s="167"/>
      <c r="I3" s="167"/>
    </row>
    <row r="4" spans="2:9" s="6" customFormat="1" ht="15" customHeight="1">
      <c r="B4" s="167"/>
      <c r="C4" s="167"/>
      <c r="D4" s="167"/>
      <c r="E4" s="167"/>
      <c r="F4" s="343"/>
      <c r="G4" s="167"/>
      <c r="H4" s="167"/>
      <c r="I4" s="167"/>
    </row>
    <row r="5" spans="2:9" s="345" customFormat="1" ht="31.5" customHeight="1">
      <c r="B5" s="338" t="s">
        <v>82</v>
      </c>
      <c r="C5" s="382" t="s">
        <v>83</v>
      </c>
      <c r="D5" s="382"/>
      <c r="E5" s="344" t="s">
        <v>84</v>
      </c>
      <c r="F5" s="338" t="s">
        <v>333</v>
      </c>
      <c r="G5" s="338" t="s">
        <v>256</v>
      </c>
      <c r="H5" s="347" t="s">
        <v>258</v>
      </c>
      <c r="I5" s="347" t="s">
        <v>255</v>
      </c>
    </row>
    <row r="6" spans="2:9" ht="16.5" customHeight="1">
      <c r="B6" s="337" t="s">
        <v>93</v>
      </c>
      <c r="C6" s="381"/>
      <c r="D6" s="381"/>
      <c r="E6" s="337"/>
      <c r="F6" s="348" t="s">
        <v>94</v>
      </c>
      <c r="G6" s="349" t="s">
        <v>532</v>
      </c>
      <c r="H6" s="350">
        <v>611622.35</v>
      </c>
      <c r="I6" s="351">
        <f aca="true" t="shared" si="0" ref="I6:I32">H6/G6*100</f>
        <v>100</v>
      </c>
    </row>
    <row r="7" spans="2:9" ht="16.5" customHeight="1">
      <c r="B7" s="352"/>
      <c r="C7" s="380" t="s">
        <v>95</v>
      </c>
      <c r="D7" s="380"/>
      <c r="E7" s="353"/>
      <c r="F7" s="354" t="s">
        <v>96</v>
      </c>
      <c r="G7" s="355" t="s">
        <v>532</v>
      </c>
      <c r="H7" s="356">
        <v>611622.35</v>
      </c>
      <c r="I7" s="356">
        <f t="shared" si="0"/>
        <v>100</v>
      </c>
    </row>
    <row r="8" spans="2:9" ht="43.5" customHeight="1">
      <c r="B8" s="341"/>
      <c r="C8" s="379"/>
      <c r="D8" s="379"/>
      <c r="E8" s="342" t="s">
        <v>97</v>
      </c>
      <c r="F8" s="354" t="s">
        <v>533</v>
      </c>
      <c r="G8" s="355" t="s">
        <v>532</v>
      </c>
      <c r="H8" s="356">
        <v>611622.35</v>
      </c>
      <c r="I8" s="356">
        <f t="shared" si="0"/>
        <v>100</v>
      </c>
    </row>
    <row r="9" spans="2:9" ht="16.5" customHeight="1">
      <c r="B9" s="337" t="s">
        <v>131</v>
      </c>
      <c r="C9" s="381"/>
      <c r="D9" s="381"/>
      <c r="E9" s="337"/>
      <c r="F9" s="348" t="s">
        <v>132</v>
      </c>
      <c r="G9" s="349" t="s">
        <v>534</v>
      </c>
      <c r="H9" s="350">
        <v>51101.63</v>
      </c>
      <c r="I9" s="351">
        <f t="shared" si="0"/>
        <v>100</v>
      </c>
    </row>
    <row r="10" spans="2:9" ht="16.5" customHeight="1">
      <c r="B10" s="352"/>
      <c r="C10" s="380" t="s">
        <v>133</v>
      </c>
      <c r="D10" s="380"/>
      <c r="E10" s="353"/>
      <c r="F10" s="354" t="s">
        <v>134</v>
      </c>
      <c r="G10" s="355" t="s">
        <v>534</v>
      </c>
      <c r="H10" s="356">
        <v>51101.63</v>
      </c>
      <c r="I10" s="356">
        <f t="shared" si="0"/>
        <v>100</v>
      </c>
    </row>
    <row r="11" spans="2:9" ht="47.25" customHeight="1">
      <c r="B11" s="341"/>
      <c r="C11" s="379"/>
      <c r="D11" s="379"/>
      <c r="E11" s="342" t="s">
        <v>97</v>
      </c>
      <c r="F11" s="354" t="s">
        <v>533</v>
      </c>
      <c r="G11" s="355" t="s">
        <v>534</v>
      </c>
      <c r="H11" s="356">
        <v>51101.63</v>
      </c>
      <c r="I11" s="356">
        <f t="shared" si="0"/>
        <v>100</v>
      </c>
    </row>
    <row r="12" spans="2:9" ht="26.25" customHeight="1">
      <c r="B12" s="337" t="s">
        <v>137</v>
      </c>
      <c r="C12" s="381"/>
      <c r="D12" s="381"/>
      <c r="E12" s="337"/>
      <c r="F12" s="348" t="s">
        <v>138</v>
      </c>
      <c r="G12" s="349" t="s">
        <v>535</v>
      </c>
      <c r="H12" s="350">
        <v>4948</v>
      </c>
      <c r="I12" s="351">
        <f t="shared" si="0"/>
        <v>100</v>
      </c>
    </row>
    <row r="13" spans="2:9" ht="21.75" customHeight="1">
      <c r="B13" s="352"/>
      <c r="C13" s="380" t="s">
        <v>139</v>
      </c>
      <c r="D13" s="380"/>
      <c r="E13" s="353"/>
      <c r="F13" s="354" t="s">
        <v>140</v>
      </c>
      <c r="G13" s="355" t="s">
        <v>535</v>
      </c>
      <c r="H13" s="356">
        <v>4948</v>
      </c>
      <c r="I13" s="356">
        <f t="shared" si="0"/>
        <v>100</v>
      </c>
    </row>
    <row r="14" spans="2:9" ht="45" customHeight="1">
      <c r="B14" s="341"/>
      <c r="C14" s="379"/>
      <c r="D14" s="379"/>
      <c r="E14" s="342" t="s">
        <v>97</v>
      </c>
      <c r="F14" s="354" t="s">
        <v>533</v>
      </c>
      <c r="G14" s="355" t="s">
        <v>535</v>
      </c>
      <c r="H14" s="356">
        <v>4948</v>
      </c>
      <c r="I14" s="356">
        <f t="shared" si="0"/>
        <v>100</v>
      </c>
    </row>
    <row r="15" spans="2:9" ht="16.5" customHeight="1">
      <c r="B15" s="337" t="s">
        <v>187</v>
      </c>
      <c r="C15" s="381"/>
      <c r="D15" s="381"/>
      <c r="E15" s="337"/>
      <c r="F15" s="348" t="s">
        <v>188</v>
      </c>
      <c r="G15" s="349" t="s">
        <v>536</v>
      </c>
      <c r="H15" s="351">
        <v>36591.6</v>
      </c>
      <c r="I15" s="351">
        <f t="shared" si="0"/>
        <v>89.05717907230766</v>
      </c>
    </row>
    <row r="16" spans="2:9" ht="16.5" customHeight="1">
      <c r="B16" s="352"/>
      <c r="C16" s="380" t="s">
        <v>189</v>
      </c>
      <c r="D16" s="380"/>
      <c r="E16" s="353"/>
      <c r="F16" s="354" t="s">
        <v>190</v>
      </c>
      <c r="G16" s="355" t="s">
        <v>537</v>
      </c>
      <c r="H16" s="356">
        <v>20514.61</v>
      </c>
      <c r="I16" s="356">
        <f t="shared" si="0"/>
        <v>97.76580748038214</v>
      </c>
    </row>
    <row r="17" spans="2:9" ht="45.75" customHeight="1">
      <c r="B17" s="341"/>
      <c r="C17" s="379"/>
      <c r="D17" s="379"/>
      <c r="E17" s="342" t="s">
        <v>97</v>
      </c>
      <c r="F17" s="354" t="s">
        <v>533</v>
      </c>
      <c r="G17" s="355" t="s">
        <v>537</v>
      </c>
      <c r="H17" s="356">
        <v>20514.61</v>
      </c>
      <c r="I17" s="356">
        <f t="shared" si="0"/>
        <v>97.76580748038214</v>
      </c>
    </row>
    <row r="18" spans="2:9" ht="16.5" customHeight="1">
      <c r="B18" s="352"/>
      <c r="C18" s="380" t="s">
        <v>196</v>
      </c>
      <c r="D18" s="380"/>
      <c r="E18" s="353"/>
      <c r="F18" s="354" t="s">
        <v>197</v>
      </c>
      <c r="G18" s="355" t="s">
        <v>538</v>
      </c>
      <c r="H18" s="356">
        <v>15519.47</v>
      </c>
      <c r="I18" s="356">
        <f t="shared" si="0"/>
        <v>91.97022717777467</v>
      </c>
    </row>
    <row r="19" spans="2:9" ht="47.25" customHeight="1">
      <c r="B19" s="341"/>
      <c r="C19" s="379"/>
      <c r="D19" s="379"/>
      <c r="E19" s="342" t="s">
        <v>97</v>
      </c>
      <c r="F19" s="354" t="s">
        <v>533</v>
      </c>
      <c r="G19" s="355" t="s">
        <v>538</v>
      </c>
      <c r="H19" s="356">
        <v>15519.47</v>
      </c>
      <c r="I19" s="356">
        <f t="shared" si="0"/>
        <v>91.97022717777467</v>
      </c>
    </row>
    <row r="20" spans="2:9" ht="39" customHeight="1">
      <c r="B20" s="352"/>
      <c r="C20" s="380" t="s">
        <v>432</v>
      </c>
      <c r="D20" s="380"/>
      <c r="E20" s="353"/>
      <c r="F20" s="354" t="s">
        <v>433</v>
      </c>
      <c r="G20" s="355" t="s">
        <v>539</v>
      </c>
      <c r="H20" s="356">
        <v>557.52</v>
      </c>
      <c r="I20" s="356">
        <f t="shared" si="0"/>
        <v>17.26126895962401</v>
      </c>
    </row>
    <row r="21" spans="2:9" ht="42" customHeight="1">
      <c r="B21" s="341"/>
      <c r="C21" s="379"/>
      <c r="D21" s="379"/>
      <c r="E21" s="342" t="s">
        <v>97</v>
      </c>
      <c r="F21" s="354" t="s">
        <v>533</v>
      </c>
      <c r="G21" s="355" t="s">
        <v>539</v>
      </c>
      <c r="H21" s="356">
        <v>557.52</v>
      </c>
      <c r="I21" s="356">
        <f t="shared" si="0"/>
        <v>17.26126895962401</v>
      </c>
    </row>
    <row r="22" spans="2:9" ht="16.5" customHeight="1">
      <c r="B22" s="337" t="s">
        <v>200</v>
      </c>
      <c r="C22" s="381"/>
      <c r="D22" s="381"/>
      <c r="E22" s="337"/>
      <c r="F22" s="348" t="s">
        <v>201</v>
      </c>
      <c r="G22" s="349" t="s">
        <v>540</v>
      </c>
      <c r="H22" s="351">
        <v>4312615.87</v>
      </c>
      <c r="I22" s="351">
        <f t="shared" si="0"/>
        <v>98.12428361100942</v>
      </c>
    </row>
    <row r="23" spans="2:9" ht="16.5" customHeight="1">
      <c r="B23" s="352"/>
      <c r="C23" s="380" t="s">
        <v>541</v>
      </c>
      <c r="D23" s="380"/>
      <c r="E23" s="353"/>
      <c r="F23" s="354" t="s">
        <v>542</v>
      </c>
      <c r="G23" s="355" t="s">
        <v>543</v>
      </c>
      <c r="H23" s="356">
        <v>2290699.54</v>
      </c>
      <c r="I23" s="356">
        <f t="shared" si="0"/>
        <v>97.16968535968529</v>
      </c>
    </row>
    <row r="24" spans="2:9" ht="63.75" customHeight="1">
      <c r="B24" s="341"/>
      <c r="C24" s="379"/>
      <c r="D24" s="379"/>
      <c r="E24" s="342" t="s">
        <v>544</v>
      </c>
      <c r="F24" s="354" t="s">
        <v>545</v>
      </c>
      <c r="G24" s="355" t="s">
        <v>543</v>
      </c>
      <c r="H24" s="356">
        <v>2290699.54</v>
      </c>
      <c r="I24" s="356">
        <f t="shared" si="0"/>
        <v>97.16968535968529</v>
      </c>
    </row>
    <row r="25" spans="2:9" ht="30" customHeight="1">
      <c r="B25" s="352"/>
      <c r="C25" s="380" t="s">
        <v>204</v>
      </c>
      <c r="D25" s="380"/>
      <c r="E25" s="353"/>
      <c r="F25" s="354" t="s">
        <v>434</v>
      </c>
      <c r="G25" s="355" t="s">
        <v>546</v>
      </c>
      <c r="H25" s="356">
        <v>1996208.84</v>
      </c>
      <c r="I25" s="356">
        <f t="shared" si="0"/>
        <v>99.2789027546516</v>
      </c>
    </row>
    <row r="26" spans="2:9" ht="42.75" customHeight="1">
      <c r="B26" s="341"/>
      <c r="C26" s="379"/>
      <c r="D26" s="379"/>
      <c r="E26" s="342" t="s">
        <v>97</v>
      </c>
      <c r="F26" s="354" t="s">
        <v>533</v>
      </c>
      <c r="G26" s="355" t="s">
        <v>546</v>
      </c>
      <c r="H26" s="356">
        <v>1996208.84</v>
      </c>
      <c r="I26" s="356">
        <f t="shared" si="0"/>
        <v>99.2789027546516</v>
      </c>
    </row>
    <row r="27" spans="2:9" ht="30" customHeight="1">
      <c r="B27" s="352"/>
      <c r="C27" s="380" t="s">
        <v>207</v>
      </c>
      <c r="D27" s="380"/>
      <c r="E27" s="353"/>
      <c r="F27" s="354" t="s">
        <v>435</v>
      </c>
      <c r="G27" s="355" t="s">
        <v>547</v>
      </c>
      <c r="H27" s="356">
        <v>23830.41</v>
      </c>
      <c r="I27" s="356">
        <f t="shared" si="0"/>
        <v>95.88930468372767</v>
      </c>
    </row>
    <row r="28" spans="2:9" ht="47.25" customHeight="1">
      <c r="B28" s="341"/>
      <c r="C28" s="379"/>
      <c r="D28" s="379"/>
      <c r="E28" s="342" t="s">
        <v>97</v>
      </c>
      <c r="F28" s="354" t="s">
        <v>533</v>
      </c>
      <c r="G28" s="355" t="s">
        <v>547</v>
      </c>
      <c r="H28" s="356">
        <v>23830.41</v>
      </c>
      <c r="I28" s="356">
        <f t="shared" si="0"/>
        <v>95.88930468372767</v>
      </c>
    </row>
    <row r="29" spans="2:9" ht="16.5" customHeight="1">
      <c r="B29" s="352"/>
      <c r="C29" s="380" t="s">
        <v>210</v>
      </c>
      <c r="D29" s="380"/>
      <c r="E29" s="353"/>
      <c r="F29" s="354" t="s">
        <v>211</v>
      </c>
      <c r="G29" s="355" t="s">
        <v>548</v>
      </c>
      <c r="H29" s="356">
        <v>1785.96</v>
      </c>
      <c r="I29" s="356">
        <f t="shared" si="0"/>
        <v>92.41085981279397</v>
      </c>
    </row>
    <row r="30" spans="2:9" ht="52.5" customHeight="1">
      <c r="B30" s="341"/>
      <c r="C30" s="379"/>
      <c r="D30" s="379"/>
      <c r="E30" s="342" t="s">
        <v>97</v>
      </c>
      <c r="F30" s="354" t="s">
        <v>533</v>
      </c>
      <c r="G30" s="355" t="s">
        <v>548</v>
      </c>
      <c r="H30" s="356">
        <v>1785.96</v>
      </c>
      <c r="I30" s="356">
        <f t="shared" si="0"/>
        <v>92.41085981279397</v>
      </c>
    </row>
    <row r="31" spans="2:9" ht="16.5" customHeight="1">
      <c r="B31" s="352"/>
      <c r="C31" s="380" t="s">
        <v>216</v>
      </c>
      <c r="D31" s="380"/>
      <c r="E31" s="353"/>
      <c r="F31" s="354" t="s">
        <v>96</v>
      </c>
      <c r="G31" s="355" t="s">
        <v>549</v>
      </c>
      <c r="H31" s="356">
        <v>91.12</v>
      </c>
      <c r="I31" s="356">
        <f t="shared" si="0"/>
        <v>65.08571428571429</v>
      </c>
    </row>
    <row r="32" spans="2:9" ht="48" customHeight="1">
      <c r="B32" s="341"/>
      <c r="C32" s="379"/>
      <c r="D32" s="379"/>
      <c r="E32" s="342" t="s">
        <v>97</v>
      </c>
      <c r="F32" s="354" t="s">
        <v>533</v>
      </c>
      <c r="G32" s="355" t="s">
        <v>549</v>
      </c>
      <c r="H32" s="356">
        <v>91.12</v>
      </c>
      <c r="I32" s="356">
        <f t="shared" si="0"/>
        <v>65.08571428571429</v>
      </c>
    </row>
    <row r="33" spans="2:7" ht="5.25" customHeight="1">
      <c r="B33" s="406"/>
      <c r="C33" s="406"/>
      <c r="D33" s="406"/>
      <c r="E33" s="406"/>
      <c r="F33" s="407"/>
      <c r="G33" s="407"/>
    </row>
    <row r="34" spans="2:9" ht="16.5" customHeight="1">
      <c r="B34" s="357" t="s">
        <v>334</v>
      </c>
      <c r="C34" s="357"/>
      <c r="D34" s="357"/>
      <c r="E34" s="357"/>
      <c r="F34" s="357"/>
      <c r="G34" s="360" t="s">
        <v>550</v>
      </c>
      <c r="H34" s="361">
        <v>5016879.45</v>
      </c>
      <c r="I34" s="356">
        <f>H34/G34*100</f>
        <v>98.2966676744554</v>
      </c>
    </row>
    <row r="35" spans="1:7" ht="6" customHeight="1">
      <c r="A35" s="407"/>
      <c r="B35" s="407"/>
      <c r="C35" s="407"/>
      <c r="D35" s="407"/>
      <c r="E35" s="407"/>
      <c r="F35" s="407"/>
      <c r="G35" s="407"/>
    </row>
    <row r="36" spans="2:7" ht="11.25" customHeight="1">
      <c r="B36" s="358"/>
      <c r="C36" s="358"/>
      <c r="D36" s="407"/>
      <c r="E36" s="407"/>
      <c r="F36" s="407"/>
      <c r="G36" s="407"/>
    </row>
    <row r="37" spans="2:7" ht="5.25" customHeight="1">
      <c r="B37" s="358"/>
      <c r="C37" s="358"/>
      <c r="D37" s="407"/>
      <c r="E37" s="407"/>
      <c r="F37" s="407"/>
      <c r="G37" s="407"/>
    </row>
    <row r="38" ht="31.5" customHeight="1">
      <c r="F38" s="167" t="s">
        <v>551</v>
      </c>
    </row>
    <row r="40" spans="2:9" s="345" customFormat="1" ht="34.5" customHeight="1">
      <c r="B40" s="338" t="s">
        <v>82</v>
      </c>
      <c r="C40" s="382" t="s">
        <v>83</v>
      </c>
      <c r="D40" s="382"/>
      <c r="E40" s="344" t="s">
        <v>84</v>
      </c>
      <c r="F40" s="338" t="s">
        <v>333</v>
      </c>
      <c r="G40" s="338" t="s">
        <v>256</v>
      </c>
      <c r="H40" s="347" t="s">
        <v>258</v>
      </c>
      <c r="I40" s="347" t="s">
        <v>255</v>
      </c>
    </row>
    <row r="41" spans="2:9" ht="16.5" customHeight="1">
      <c r="B41" s="337" t="s">
        <v>93</v>
      </c>
      <c r="C41" s="381"/>
      <c r="D41" s="381"/>
      <c r="E41" s="362"/>
      <c r="F41" s="348" t="s">
        <v>94</v>
      </c>
      <c r="G41" s="349" t="s">
        <v>532</v>
      </c>
      <c r="H41" s="350">
        <v>611622.35</v>
      </c>
      <c r="I41" s="351">
        <f aca="true" t="shared" si="1" ref="I41:I70">H41/G41*100</f>
        <v>100</v>
      </c>
    </row>
    <row r="42" spans="2:9" ht="16.5" customHeight="1">
      <c r="B42" s="352"/>
      <c r="C42" s="380" t="s">
        <v>95</v>
      </c>
      <c r="D42" s="380"/>
      <c r="E42" s="363"/>
      <c r="F42" s="354" t="s">
        <v>96</v>
      </c>
      <c r="G42" s="355" t="s">
        <v>532</v>
      </c>
      <c r="H42" s="356">
        <v>611622.35</v>
      </c>
      <c r="I42" s="356">
        <f t="shared" si="1"/>
        <v>100</v>
      </c>
    </row>
    <row r="43" spans="2:9" ht="16.5" customHeight="1">
      <c r="B43" s="341"/>
      <c r="C43" s="379"/>
      <c r="D43" s="379"/>
      <c r="E43" s="364" t="s">
        <v>337</v>
      </c>
      <c r="F43" s="354" t="s">
        <v>270</v>
      </c>
      <c r="G43" s="355" t="s">
        <v>552</v>
      </c>
      <c r="H43" s="356">
        <v>1511.1</v>
      </c>
      <c r="I43" s="356">
        <f t="shared" si="1"/>
        <v>100</v>
      </c>
    </row>
    <row r="44" spans="2:9" ht="16.5" customHeight="1">
      <c r="B44" s="341"/>
      <c r="C44" s="379"/>
      <c r="D44" s="379"/>
      <c r="E44" s="364" t="s">
        <v>338</v>
      </c>
      <c r="F44" s="354" t="s">
        <v>271</v>
      </c>
      <c r="G44" s="355" t="s">
        <v>553</v>
      </c>
      <c r="H44" s="356">
        <v>215.36</v>
      </c>
      <c r="I44" s="356">
        <f t="shared" si="1"/>
        <v>100</v>
      </c>
    </row>
    <row r="45" spans="2:9" ht="16.5" customHeight="1">
      <c r="B45" s="341"/>
      <c r="C45" s="379"/>
      <c r="D45" s="379"/>
      <c r="E45" s="364" t="s">
        <v>339</v>
      </c>
      <c r="F45" s="354" t="s">
        <v>272</v>
      </c>
      <c r="G45" s="355" t="s">
        <v>554</v>
      </c>
      <c r="H45" s="356">
        <v>8790.54</v>
      </c>
      <c r="I45" s="356">
        <f t="shared" si="1"/>
        <v>100</v>
      </c>
    </row>
    <row r="46" spans="2:9" ht="16.5" customHeight="1">
      <c r="B46" s="341"/>
      <c r="C46" s="379"/>
      <c r="D46" s="379"/>
      <c r="E46" s="364" t="s">
        <v>340</v>
      </c>
      <c r="F46" s="354" t="s">
        <v>264</v>
      </c>
      <c r="G46" s="355" t="s">
        <v>555</v>
      </c>
      <c r="H46" s="356">
        <v>1475.6</v>
      </c>
      <c r="I46" s="356">
        <f t="shared" si="1"/>
        <v>100</v>
      </c>
    </row>
    <row r="47" spans="2:9" ht="16.5" customHeight="1">
      <c r="B47" s="341"/>
      <c r="C47" s="379"/>
      <c r="D47" s="379"/>
      <c r="E47" s="364" t="s">
        <v>341</v>
      </c>
      <c r="F47" s="354" t="s">
        <v>273</v>
      </c>
      <c r="G47" s="355" t="s">
        <v>556</v>
      </c>
      <c r="H47" s="356">
        <v>599629.75</v>
      </c>
      <c r="I47" s="356">
        <f t="shared" si="1"/>
        <v>100</v>
      </c>
    </row>
    <row r="48" spans="2:9" ht="16.5" customHeight="1">
      <c r="B48" s="337" t="s">
        <v>131</v>
      </c>
      <c r="C48" s="381"/>
      <c r="D48" s="381"/>
      <c r="E48" s="362"/>
      <c r="F48" s="348" t="s">
        <v>132</v>
      </c>
      <c r="G48" s="349" t="s">
        <v>557</v>
      </c>
      <c r="H48" s="349" t="s">
        <v>557</v>
      </c>
      <c r="I48" s="351">
        <f t="shared" si="1"/>
        <v>100</v>
      </c>
    </row>
    <row r="49" spans="2:9" ht="16.5" customHeight="1">
      <c r="B49" s="352"/>
      <c r="C49" s="380" t="s">
        <v>133</v>
      </c>
      <c r="D49" s="380"/>
      <c r="E49" s="363"/>
      <c r="F49" s="354" t="s">
        <v>134</v>
      </c>
      <c r="G49" s="355" t="s">
        <v>557</v>
      </c>
      <c r="H49" s="355" t="s">
        <v>557</v>
      </c>
      <c r="I49" s="356">
        <f t="shared" si="1"/>
        <v>100</v>
      </c>
    </row>
    <row r="50" spans="2:9" ht="16.5" customHeight="1">
      <c r="B50" s="341"/>
      <c r="C50" s="379"/>
      <c r="D50" s="379"/>
      <c r="E50" s="364" t="s">
        <v>342</v>
      </c>
      <c r="F50" s="354" t="s">
        <v>282</v>
      </c>
      <c r="G50" s="355" t="s">
        <v>558</v>
      </c>
      <c r="H50" s="355" t="s">
        <v>558</v>
      </c>
      <c r="I50" s="356">
        <f t="shared" si="1"/>
        <v>100</v>
      </c>
    </row>
    <row r="51" spans="2:9" ht="16.5" customHeight="1">
      <c r="B51" s="341"/>
      <c r="C51" s="379"/>
      <c r="D51" s="379"/>
      <c r="E51" s="364" t="s">
        <v>337</v>
      </c>
      <c r="F51" s="354" t="s">
        <v>270</v>
      </c>
      <c r="G51" s="355" t="s">
        <v>559</v>
      </c>
      <c r="H51" s="355" t="s">
        <v>559</v>
      </c>
      <c r="I51" s="356">
        <f t="shared" si="1"/>
        <v>100</v>
      </c>
    </row>
    <row r="52" spans="2:9" ht="16.5" customHeight="1">
      <c r="B52" s="341"/>
      <c r="C52" s="379"/>
      <c r="D52" s="379"/>
      <c r="E52" s="364" t="s">
        <v>340</v>
      </c>
      <c r="F52" s="354" t="s">
        <v>264</v>
      </c>
      <c r="G52" s="355" t="s">
        <v>145</v>
      </c>
      <c r="H52" s="355" t="s">
        <v>145</v>
      </c>
      <c r="I52" s="356">
        <f t="shared" si="1"/>
        <v>100</v>
      </c>
    </row>
    <row r="53" spans="2:9" ht="28.5" customHeight="1">
      <c r="B53" s="337" t="s">
        <v>137</v>
      </c>
      <c r="C53" s="381"/>
      <c r="D53" s="381"/>
      <c r="E53" s="362"/>
      <c r="F53" s="348" t="s">
        <v>138</v>
      </c>
      <c r="G53" s="349" t="s">
        <v>535</v>
      </c>
      <c r="H53" s="349" t="s">
        <v>535</v>
      </c>
      <c r="I53" s="351">
        <f t="shared" si="1"/>
        <v>100</v>
      </c>
    </row>
    <row r="54" spans="2:9" ht="19.5" customHeight="1">
      <c r="B54" s="352"/>
      <c r="C54" s="380" t="s">
        <v>139</v>
      </c>
      <c r="D54" s="380"/>
      <c r="E54" s="363"/>
      <c r="F54" s="354" t="s">
        <v>140</v>
      </c>
      <c r="G54" s="355" t="s">
        <v>535</v>
      </c>
      <c r="H54" s="355" t="s">
        <v>535</v>
      </c>
      <c r="I54" s="356">
        <f t="shared" si="1"/>
        <v>100</v>
      </c>
    </row>
    <row r="55" spans="2:9" ht="16.5" customHeight="1">
      <c r="B55" s="341"/>
      <c r="C55" s="379"/>
      <c r="D55" s="379"/>
      <c r="E55" s="364" t="s">
        <v>342</v>
      </c>
      <c r="F55" s="354" t="s">
        <v>282</v>
      </c>
      <c r="G55" s="355" t="s">
        <v>560</v>
      </c>
      <c r="H55" s="355" t="s">
        <v>560</v>
      </c>
      <c r="I55" s="356">
        <f t="shared" si="1"/>
        <v>100</v>
      </c>
    </row>
    <row r="56" spans="2:9" ht="16.5" customHeight="1">
      <c r="B56" s="341"/>
      <c r="C56" s="379"/>
      <c r="D56" s="379"/>
      <c r="E56" s="364" t="s">
        <v>337</v>
      </c>
      <c r="F56" s="354" t="s">
        <v>270</v>
      </c>
      <c r="G56" s="355" t="s">
        <v>561</v>
      </c>
      <c r="H56" s="355" t="s">
        <v>561</v>
      </c>
      <c r="I56" s="356">
        <f t="shared" si="1"/>
        <v>100</v>
      </c>
    </row>
    <row r="57" spans="2:9" ht="16.5" customHeight="1">
      <c r="B57" s="341"/>
      <c r="C57" s="379"/>
      <c r="D57" s="379"/>
      <c r="E57" s="364" t="s">
        <v>338</v>
      </c>
      <c r="F57" s="354" t="s">
        <v>271</v>
      </c>
      <c r="G57" s="355" t="s">
        <v>562</v>
      </c>
      <c r="H57" s="355" t="s">
        <v>562</v>
      </c>
      <c r="I57" s="356">
        <f t="shared" si="1"/>
        <v>100</v>
      </c>
    </row>
    <row r="58" spans="2:9" ht="16.5" customHeight="1">
      <c r="B58" s="341"/>
      <c r="C58" s="379"/>
      <c r="D58" s="379"/>
      <c r="E58" s="364" t="s">
        <v>344</v>
      </c>
      <c r="F58" s="354" t="s">
        <v>278</v>
      </c>
      <c r="G58" s="355" t="s">
        <v>563</v>
      </c>
      <c r="H58" s="355" t="s">
        <v>563</v>
      </c>
      <c r="I58" s="356">
        <f t="shared" si="1"/>
        <v>100</v>
      </c>
    </row>
    <row r="59" spans="2:9" ht="16.5" customHeight="1">
      <c r="B59" s="337" t="s">
        <v>187</v>
      </c>
      <c r="C59" s="381"/>
      <c r="D59" s="381"/>
      <c r="E59" s="362"/>
      <c r="F59" s="348" t="s">
        <v>188</v>
      </c>
      <c r="G59" s="349" t="s">
        <v>536</v>
      </c>
      <c r="H59" s="351">
        <v>36591.6</v>
      </c>
      <c r="I59" s="351">
        <f t="shared" si="1"/>
        <v>89.05717907230766</v>
      </c>
    </row>
    <row r="60" spans="2:9" ht="16.5" customHeight="1">
      <c r="B60" s="352"/>
      <c r="C60" s="380" t="s">
        <v>189</v>
      </c>
      <c r="D60" s="380"/>
      <c r="E60" s="363"/>
      <c r="F60" s="354" t="s">
        <v>190</v>
      </c>
      <c r="G60" s="355" t="s">
        <v>537</v>
      </c>
      <c r="H60" s="356">
        <f>SUM(H61:H62)</f>
        <v>20514.61</v>
      </c>
      <c r="I60" s="356">
        <f t="shared" si="1"/>
        <v>97.76580748038214</v>
      </c>
    </row>
    <row r="61" spans="2:9" ht="16.5" customHeight="1">
      <c r="B61" s="341"/>
      <c r="C61" s="379"/>
      <c r="D61" s="379"/>
      <c r="E61" s="364" t="s">
        <v>344</v>
      </c>
      <c r="F61" s="354" t="s">
        <v>278</v>
      </c>
      <c r="G61" s="355" t="s">
        <v>564</v>
      </c>
      <c r="H61" s="356">
        <v>203.11</v>
      </c>
      <c r="I61" s="356">
        <f t="shared" si="1"/>
        <v>97.77595917777886</v>
      </c>
    </row>
    <row r="62" spans="2:9" ht="16.5" customHeight="1">
      <c r="B62" s="341"/>
      <c r="C62" s="379"/>
      <c r="D62" s="379"/>
      <c r="E62" s="364" t="s">
        <v>345</v>
      </c>
      <c r="F62" s="354" t="s">
        <v>565</v>
      </c>
      <c r="G62" s="355" t="s">
        <v>566</v>
      </c>
      <c r="H62" s="356">
        <v>20311.5</v>
      </c>
      <c r="I62" s="356">
        <f t="shared" si="1"/>
        <v>97.76570597655241</v>
      </c>
    </row>
    <row r="63" spans="2:9" ht="16.5" customHeight="1">
      <c r="B63" s="352"/>
      <c r="C63" s="380" t="s">
        <v>196</v>
      </c>
      <c r="D63" s="380"/>
      <c r="E63" s="363"/>
      <c r="F63" s="354" t="s">
        <v>197</v>
      </c>
      <c r="G63" s="355" t="s">
        <v>538</v>
      </c>
      <c r="H63" s="356">
        <f>SUM(H64:H65)</f>
        <v>15519.47</v>
      </c>
      <c r="I63" s="356">
        <f t="shared" si="1"/>
        <v>91.97022717777467</v>
      </c>
    </row>
    <row r="64" spans="2:9" ht="16.5" customHeight="1">
      <c r="B64" s="341"/>
      <c r="C64" s="379"/>
      <c r="D64" s="379"/>
      <c r="E64" s="364" t="s">
        <v>344</v>
      </c>
      <c r="F64" s="354" t="s">
        <v>278</v>
      </c>
      <c r="G64" s="355" t="s">
        <v>567</v>
      </c>
      <c r="H64" s="356">
        <v>153.65</v>
      </c>
      <c r="I64" s="356">
        <f t="shared" si="1"/>
        <v>91.97294385250808</v>
      </c>
    </row>
    <row r="65" spans="2:9" ht="16.5" customHeight="1">
      <c r="B65" s="341"/>
      <c r="C65" s="379"/>
      <c r="D65" s="379"/>
      <c r="E65" s="364" t="s">
        <v>345</v>
      </c>
      <c r="F65" s="354" t="s">
        <v>565</v>
      </c>
      <c r="G65" s="355" t="s">
        <v>568</v>
      </c>
      <c r="H65" s="356">
        <v>15365.82</v>
      </c>
      <c r="I65" s="356">
        <f t="shared" si="1"/>
        <v>91.97020001328754</v>
      </c>
    </row>
    <row r="66" spans="2:9" ht="54" customHeight="1">
      <c r="B66" s="352"/>
      <c r="C66" s="380" t="s">
        <v>432</v>
      </c>
      <c r="D66" s="380"/>
      <c r="E66" s="363"/>
      <c r="F66" s="354" t="s">
        <v>433</v>
      </c>
      <c r="G66" s="355" t="s">
        <v>539</v>
      </c>
      <c r="H66" s="356">
        <f>SUM(H67:H68)</f>
        <v>557.52</v>
      </c>
      <c r="I66" s="356">
        <f t="shared" si="1"/>
        <v>17.26126895962401</v>
      </c>
    </row>
    <row r="67" spans="2:9" ht="16.5" customHeight="1">
      <c r="B67" s="341"/>
      <c r="C67" s="379"/>
      <c r="D67" s="379"/>
      <c r="E67" s="364" t="s">
        <v>344</v>
      </c>
      <c r="F67" s="354" t="s">
        <v>278</v>
      </c>
      <c r="G67" s="355" t="s">
        <v>569</v>
      </c>
      <c r="H67" s="356">
        <v>5.52</v>
      </c>
      <c r="I67" s="356">
        <f t="shared" si="1"/>
        <v>17.27158948685857</v>
      </c>
    </row>
    <row r="68" spans="2:9" ht="16.5" customHeight="1">
      <c r="B68" s="341"/>
      <c r="C68" s="379"/>
      <c r="D68" s="379"/>
      <c r="E68" s="364" t="s">
        <v>345</v>
      </c>
      <c r="F68" s="354" t="s">
        <v>565</v>
      </c>
      <c r="G68" s="355" t="s">
        <v>570</v>
      </c>
      <c r="H68" s="356">
        <v>552</v>
      </c>
      <c r="I68" s="356">
        <f t="shared" si="1"/>
        <v>17.26116581663764</v>
      </c>
    </row>
    <row r="69" spans="2:9" ht="16.5" customHeight="1">
      <c r="B69" s="337" t="s">
        <v>200</v>
      </c>
      <c r="C69" s="381"/>
      <c r="D69" s="381"/>
      <c r="E69" s="362"/>
      <c r="F69" s="348" t="s">
        <v>201</v>
      </c>
      <c r="G69" s="349" t="s">
        <v>540</v>
      </c>
      <c r="H69" s="351">
        <v>4312615.87</v>
      </c>
      <c r="I69" s="351">
        <f t="shared" si="1"/>
        <v>98.12428361100942</v>
      </c>
    </row>
    <row r="70" spans="2:9" ht="16.5" customHeight="1">
      <c r="B70" s="352"/>
      <c r="C70" s="380" t="s">
        <v>541</v>
      </c>
      <c r="D70" s="380"/>
      <c r="E70" s="363"/>
      <c r="F70" s="354" t="s">
        <v>542</v>
      </c>
      <c r="G70" s="355" t="s">
        <v>543</v>
      </c>
      <c r="H70" s="356">
        <f>SUM(H71:H81)</f>
        <v>2290699.54</v>
      </c>
      <c r="I70" s="356">
        <f t="shared" si="1"/>
        <v>97.16968535968529</v>
      </c>
    </row>
    <row r="71" spans="2:9" ht="16.5" customHeight="1">
      <c r="B71" s="341"/>
      <c r="C71" s="379"/>
      <c r="D71" s="379"/>
      <c r="E71" s="364" t="s">
        <v>346</v>
      </c>
      <c r="F71" s="354" t="s">
        <v>316</v>
      </c>
      <c r="G71" s="355" t="s">
        <v>571</v>
      </c>
      <c r="H71" s="356">
        <v>2243551.1</v>
      </c>
      <c r="I71" s="356">
        <f aca="true" t="shared" si="2" ref="I71:I81">H71/G71*100</f>
        <v>97.11192383641357</v>
      </c>
    </row>
    <row r="72" spans="2:9" ht="16.5" customHeight="1">
      <c r="B72" s="341"/>
      <c r="C72" s="379"/>
      <c r="D72" s="379"/>
      <c r="E72" s="364" t="s">
        <v>342</v>
      </c>
      <c r="F72" s="354" t="s">
        <v>282</v>
      </c>
      <c r="G72" s="355" t="s">
        <v>572</v>
      </c>
      <c r="H72" s="356">
        <v>21197.89</v>
      </c>
      <c r="I72" s="356">
        <f t="shared" si="2"/>
        <v>100</v>
      </c>
    </row>
    <row r="73" spans="2:9" ht="16.5" customHeight="1">
      <c r="B73" s="341"/>
      <c r="C73" s="379"/>
      <c r="D73" s="379"/>
      <c r="E73" s="364" t="s">
        <v>337</v>
      </c>
      <c r="F73" s="354" t="s">
        <v>270</v>
      </c>
      <c r="G73" s="355" t="s">
        <v>573</v>
      </c>
      <c r="H73" s="356">
        <v>3584.84</v>
      </c>
      <c r="I73" s="356">
        <f t="shared" si="2"/>
        <v>100</v>
      </c>
    </row>
    <row r="74" spans="2:9" ht="16.5" customHeight="1">
      <c r="B74" s="341"/>
      <c r="C74" s="379"/>
      <c r="D74" s="379"/>
      <c r="E74" s="364" t="s">
        <v>338</v>
      </c>
      <c r="F74" s="354" t="s">
        <v>271</v>
      </c>
      <c r="G74" s="355" t="s">
        <v>574</v>
      </c>
      <c r="H74" s="356">
        <v>664.59</v>
      </c>
      <c r="I74" s="356">
        <f t="shared" si="2"/>
        <v>100</v>
      </c>
    </row>
    <row r="75" spans="2:9" ht="16.5" customHeight="1">
      <c r="B75" s="341"/>
      <c r="C75" s="379"/>
      <c r="D75" s="379"/>
      <c r="E75" s="364" t="s">
        <v>344</v>
      </c>
      <c r="F75" s="354" t="s">
        <v>278</v>
      </c>
      <c r="G75" s="355" t="s">
        <v>575</v>
      </c>
      <c r="H75" s="356">
        <v>12115.28</v>
      </c>
      <c r="I75" s="356">
        <f t="shared" si="2"/>
        <v>100</v>
      </c>
    </row>
    <row r="76" spans="2:9" ht="16.5" customHeight="1">
      <c r="B76" s="341"/>
      <c r="C76" s="379"/>
      <c r="D76" s="379"/>
      <c r="E76" s="364" t="s">
        <v>347</v>
      </c>
      <c r="F76" s="354" t="s">
        <v>263</v>
      </c>
      <c r="G76" s="355" t="s">
        <v>576</v>
      </c>
      <c r="H76" s="356">
        <v>670</v>
      </c>
      <c r="I76" s="356">
        <f t="shared" si="2"/>
        <v>100</v>
      </c>
    </row>
    <row r="77" spans="2:9" ht="16.5" customHeight="1">
      <c r="B77" s="341"/>
      <c r="C77" s="379"/>
      <c r="D77" s="379"/>
      <c r="E77" s="364" t="s">
        <v>577</v>
      </c>
      <c r="F77" s="354" t="s">
        <v>288</v>
      </c>
      <c r="G77" s="355" t="s">
        <v>441</v>
      </c>
      <c r="H77" s="356">
        <v>50</v>
      </c>
      <c r="I77" s="356">
        <f t="shared" si="2"/>
        <v>100</v>
      </c>
    </row>
    <row r="78" spans="2:9" ht="16.5" customHeight="1">
      <c r="B78" s="341"/>
      <c r="C78" s="379"/>
      <c r="D78" s="379"/>
      <c r="E78" s="364" t="s">
        <v>340</v>
      </c>
      <c r="F78" s="354" t="s">
        <v>264</v>
      </c>
      <c r="G78" s="355" t="s">
        <v>578</v>
      </c>
      <c r="H78" s="356">
        <v>5448.16</v>
      </c>
      <c r="I78" s="356">
        <f t="shared" si="2"/>
        <v>100</v>
      </c>
    </row>
    <row r="79" spans="2:9" ht="16.5" customHeight="1">
      <c r="B79" s="341"/>
      <c r="C79" s="379"/>
      <c r="D79" s="379"/>
      <c r="E79" s="364" t="s">
        <v>452</v>
      </c>
      <c r="F79" s="354" t="s">
        <v>446</v>
      </c>
      <c r="G79" s="355" t="s">
        <v>579</v>
      </c>
      <c r="H79" s="356">
        <v>840</v>
      </c>
      <c r="I79" s="356">
        <f t="shared" si="2"/>
        <v>100</v>
      </c>
    </row>
    <row r="80" spans="2:9" ht="16.5" customHeight="1">
      <c r="B80" s="341"/>
      <c r="C80" s="379"/>
      <c r="D80" s="379"/>
      <c r="E80" s="364" t="s">
        <v>348</v>
      </c>
      <c r="F80" s="354" t="s">
        <v>291</v>
      </c>
      <c r="G80" s="355" t="s">
        <v>580</v>
      </c>
      <c r="H80" s="356">
        <v>864.2</v>
      </c>
      <c r="I80" s="356">
        <f t="shared" si="2"/>
        <v>100</v>
      </c>
    </row>
    <row r="81" spans="2:9" ht="28.5" customHeight="1">
      <c r="B81" s="341"/>
      <c r="C81" s="379"/>
      <c r="D81" s="379"/>
      <c r="E81" s="364" t="s">
        <v>350</v>
      </c>
      <c r="F81" s="354" t="s">
        <v>292</v>
      </c>
      <c r="G81" s="355" t="s">
        <v>581</v>
      </c>
      <c r="H81" s="356">
        <v>1713.48</v>
      </c>
      <c r="I81" s="356">
        <f t="shared" si="2"/>
        <v>100</v>
      </c>
    </row>
    <row r="82" spans="2:9" ht="36" customHeight="1">
      <c r="B82" s="352"/>
      <c r="C82" s="380" t="s">
        <v>204</v>
      </c>
      <c r="D82" s="380"/>
      <c r="E82" s="363"/>
      <c r="F82" s="354" t="s">
        <v>434</v>
      </c>
      <c r="G82" s="355" t="s">
        <v>546</v>
      </c>
      <c r="H82" s="356">
        <f>SUM(H83:H94)</f>
        <v>1996208.8399999999</v>
      </c>
      <c r="I82" s="356">
        <f>H82/G82*100</f>
        <v>99.27890275465158</v>
      </c>
    </row>
    <row r="83" spans="2:9" ht="16.5" customHeight="1">
      <c r="B83" s="341"/>
      <c r="C83" s="379"/>
      <c r="D83" s="379"/>
      <c r="E83" s="364" t="s">
        <v>346</v>
      </c>
      <c r="F83" s="354" t="s">
        <v>316</v>
      </c>
      <c r="G83" s="355" t="s">
        <v>582</v>
      </c>
      <c r="H83" s="356">
        <v>1839419.24</v>
      </c>
      <c r="I83" s="356">
        <f aca="true" t="shared" si="3" ref="I83:I94">H83/G83*100</f>
        <v>99.36076809899525</v>
      </c>
    </row>
    <row r="84" spans="2:9" ht="16.5" customHeight="1">
      <c r="B84" s="341"/>
      <c r="C84" s="379"/>
      <c r="D84" s="379"/>
      <c r="E84" s="364" t="s">
        <v>342</v>
      </c>
      <c r="F84" s="354" t="s">
        <v>282</v>
      </c>
      <c r="G84" s="355" t="s">
        <v>583</v>
      </c>
      <c r="H84" s="356">
        <v>35686.4</v>
      </c>
      <c r="I84" s="356">
        <f t="shared" si="3"/>
        <v>100</v>
      </c>
    </row>
    <row r="85" spans="2:9" ht="16.5" customHeight="1">
      <c r="B85" s="341"/>
      <c r="C85" s="379"/>
      <c r="D85" s="379"/>
      <c r="E85" s="364" t="s">
        <v>343</v>
      </c>
      <c r="F85" s="354" t="s">
        <v>283</v>
      </c>
      <c r="G85" s="355" t="s">
        <v>584</v>
      </c>
      <c r="H85" s="356">
        <v>2585.22</v>
      </c>
      <c r="I85" s="356">
        <f t="shared" si="3"/>
        <v>100</v>
      </c>
    </row>
    <row r="86" spans="2:9" ht="16.5" customHeight="1">
      <c r="B86" s="341"/>
      <c r="C86" s="379"/>
      <c r="D86" s="379"/>
      <c r="E86" s="364" t="s">
        <v>337</v>
      </c>
      <c r="F86" s="354" t="s">
        <v>270</v>
      </c>
      <c r="G86" s="355" t="s">
        <v>585</v>
      </c>
      <c r="H86" s="356">
        <v>109382.34</v>
      </c>
      <c r="I86" s="356">
        <f t="shared" si="3"/>
        <v>97.62122738797852</v>
      </c>
    </row>
    <row r="87" spans="2:9" ht="16.5" customHeight="1">
      <c r="B87" s="341"/>
      <c r="C87" s="379"/>
      <c r="D87" s="379"/>
      <c r="E87" s="364" t="s">
        <v>338</v>
      </c>
      <c r="F87" s="354" t="s">
        <v>271</v>
      </c>
      <c r="G87" s="355" t="s">
        <v>586</v>
      </c>
      <c r="H87" s="356">
        <v>221.51</v>
      </c>
      <c r="I87" s="356">
        <f t="shared" si="3"/>
        <v>100</v>
      </c>
    </row>
    <row r="88" spans="2:9" ht="16.5" customHeight="1">
      <c r="B88" s="341"/>
      <c r="C88" s="379"/>
      <c r="D88" s="379"/>
      <c r="E88" s="364" t="s">
        <v>339</v>
      </c>
      <c r="F88" s="354" t="s">
        <v>272</v>
      </c>
      <c r="G88" s="355" t="s">
        <v>587</v>
      </c>
      <c r="H88" s="356">
        <v>2250</v>
      </c>
      <c r="I88" s="356">
        <f t="shared" si="3"/>
        <v>100</v>
      </c>
    </row>
    <row r="89" spans="2:9" ht="16.5" customHeight="1">
      <c r="B89" s="341"/>
      <c r="C89" s="379"/>
      <c r="D89" s="379"/>
      <c r="E89" s="364" t="s">
        <v>344</v>
      </c>
      <c r="F89" s="354" t="s">
        <v>278</v>
      </c>
      <c r="G89" s="355" t="s">
        <v>588</v>
      </c>
      <c r="H89" s="356">
        <v>1099.69</v>
      </c>
      <c r="I89" s="356">
        <f t="shared" si="3"/>
        <v>100</v>
      </c>
    </row>
    <row r="90" spans="2:9" ht="16.5" customHeight="1">
      <c r="B90" s="341"/>
      <c r="C90" s="379"/>
      <c r="D90" s="379"/>
      <c r="E90" s="364" t="s">
        <v>347</v>
      </c>
      <c r="F90" s="354" t="s">
        <v>263</v>
      </c>
      <c r="G90" s="355" t="s">
        <v>589</v>
      </c>
      <c r="H90" s="356">
        <v>741</v>
      </c>
      <c r="I90" s="356">
        <f t="shared" si="3"/>
        <v>100</v>
      </c>
    </row>
    <row r="91" spans="2:9" ht="16.5" customHeight="1">
      <c r="B91" s="341"/>
      <c r="C91" s="379"/>
      <c r="D91" s="379"/>
      <c r="E91" s="364" t="s">
        <v>340</v>
      </c>
      <c r="F91" s="354" t="s">
        <v>264</v>
      </c>
      <c r="G91" s="355" t="s">
        <v>590</v>
      </c>
      <c r="H91" s="356">
        <v>2368.7</v>
      </c>
      <c r="I91" s="356">
        <f t="shared" si="3"/>
        <v>100</v>
      </c>
    </row>
    <row r="92" spans="2:9" ht="16.5" customHeight="1">
      <c r="B92" s="341"/>
      <c r="C92" s="379"/>
      <c r="D92" s="379"/>
      <c r="E92" s="364" t="s">
        <v>452</v>
      </c>
      <c r="F92" s="354" t="s">
        <v>446</v>
      </c>
      <c r="G92" s="355" t="s">
        <v>591</v>
      </c>
      <c r="H92" s="356">
        <v>185.81</v>
      </c>
      <c r="I92" s="356">
        <f t="shared" si="3"/>
        <v>100</v>
      </c>
    </row>
    <row r="93" spans="2:9" ht="16.5" customHeight="1">
      <c r="B93" s="341"/>
      <c r="C93" s="379"/>
      <c r="D93" s="379"/>
      <c r="E93" s="364" t="s">
        <v>348</v>
      </c>
      <c r="F93" s="354" t="s">
        <v>291</v>
      </c>
      <c r="G93" s="355" t="s">
        <v>349</v>
      </c>
      <c r="H93" s="356">
        <v>1093.93</v>
      </c>
      <c r="I93" s="356">
        <f t="shared" si="3"/>
        <v>100</v>
      </c>
    </row>
    <row r="94" spans="2:9" ht="25.5" customHeight="1">
      <c r="B94" s="341"/>
      <c r="C94" s="379"/>
      <c r="D94" s="379"/>
      <c r="E94" s="364" t="s">
        <v>350</v>
      </c>
      <c r="F94" s="354" t="s">
        <v>292</v>
      </c>
      <c r="G94" s="355" t="s">
        <v>592</v>
      </c>
      <c r="H94" s="356">
        <v>1175</v>
      </c>
      <c r="I94" s="356">
        <f t="shared" si="3"/>
        <v>100</v>
      </c>
    </row>
    <row r="95" spans="2:9" ht="48" customHeight="1">
      <c r="B95" s="352"/>
      <c r="C95" s="380" t="s">
        <v>207</v>
      </c>
      <c r="D95" s="380"/>
      <c r="E95" s="363"/>
      <c r="F95" s="354" t="s">
        <v>435</v>
      </c>
      <c r="G95" s="355" t="s">
        <v>547</v>
      </c>
      <c r="H95" s="356">
        <v>23830.41</v>
      </c>
      <c r="I95" s="356">
        <f aca="true" t="shared" si="4" ref="I95:I101">H95/G95*100</f>
        <v>95.88930468372767</v>
      </c>
    </row>
    <row r="96" spans="2:9" ht="16.5" customHeight="1">
      <c r="B96" s="341"/>
      <c r="C96" s="379"/>
      <c r="D96" s="379"/>
      <c r="E96" s="364" t="s">
        <v>351</v>
      </c>
      <c r="F96" s="354" t="s">
        <v>317</v>
      </c>
      <c r="G96" s="355" t="s">
        <v>547</v>
      </c>
      <c r="H96" s="356">
        <v>23830.41</v>
      </c>
      <c r="I96" s="356">
        <f t="shared" si="4"/>
        <v>95.88930468372767</v>
      </c>
    </row>
    <row r="97" spans="2:9" ht="16.5" customHeight="1">
      <c r="B97" s="352"/>
      <c r="C97" s="380" t="s">
        <v>210</v>
      </c>
      <c r="D97" s="380"/>
      <c r="E97" s="363"/>
      <c r="F97" s="354" t="s">
        <v>211</v>
      </c>
      <c r="G97" s="355" t="s">
        <v>548</v>
      </c>
      <c r="H97" s="356">
        <f>SUM(H98:H99)</f>
        <v>1785.96</v>
      </c>
      <c r="I97" s="356">
        <f t="shared" si="4"/>
        <v>92.41085981279397</v>
      </c>
    </row>
    <row r="98" spans="2:9" ht="16.5" customHeight="1">
      <c r="B98" s="341"/>
      <c r="C98" s="379"/>
      <c r="D98" s="379"/>
      <c r="E98" s="364" t="s">
        <v>346</v>
      </c>
      <c r="F98" s="354" t="s">
        <v>316</v>
      </c>
      <c r="G98" s="355" t="s">
        <v>593</v>
      </c>
      <c r="H98" s="356">
        <v>1750.94</v>
      </c>
      <c r="I98" s="356">
        <f t="shared" si="4"/>
        <v>92.44764992238566</v>
      </c>
    </row>
    <row r="99" spans="2:9" ht="16.5" customHeight="1">
      <c r="B99" s="341"/>
      <c r="C99" s="379"/>
      <c r="D99" s="379"/>
      <c r="E99" s="364" t="s">
        <v>344</v>
      </c>
      <c r="F99" s="354" t="s">
        <v>278</v>
      </c>
      <c r="G99" s="355" t="s">
        <v>594</v>
      </c>
      <c r="H99" s="356">
        <v>35.02</v>
      </c>
      <c r="I99" s="356">
        <f t="shared" si="4"/>
        <v>90.60802069857698</v>
      </c>
    </row>
    <row r="100" spans="2:9" ht="16.5" customHeight="1">
      <c r="B100" s="352"/>
      <c r="C100" s="380" t="s">
        <v>216</v>
      </c>
      <c r="D100" s="380"/>
      <c r="E100" s="363"/>
      <c r="F100" s="354" t="s">
        <v>96</v>
      </c>
      <c r="G100" s="355" t="s">
        <v>549</v>
      </c>
      <c r="H100" s="356">
        <v>91.12</v>
      </c>
      <c r="I100" s="356">
        <f t="shared" si="4"/>
        <v>65.08571428571429</v>
      </c>
    </row>
    <row r="101" spans="2:9" ht="16.5" customHeight="1">
      <c r="B101" s="341"/>
      <c r="C101" s="379"/>
      <c r="D101" s="379"/>
      <c r="E101" s="364" t="s">
        <v>344</v>
      </c>
      <c r="F101" s="354" t="s">
        <v>278</v>
      </c>
      <c r="G101" s="355" t="s">
        <v>549</v>
      </c>
      <c r="H101" s="356">
        <v>91.12</v>
      </c>
      <c r="I101" s="356">
        <f t="shared" si="4"/>
        <v>65.08571428571429</v>
      </c>
    </row>
    <row r="102" spans="2:7" ht="5.25" customHeight="1">
      <c r="B102" s="406"/>
      <c r="C102" s="406"/>
      <c r="D102" s="406"/>
      <c r="E102" s="406"/>
      <c r="F102" s="407"/>
      <c r="G102" s="407"/>
    </row>
    <row r="103" spans="2:9" ht="16.5" customHeight="1">
      <c r="B103" s="408" t="s">
        <v>334</v>
      </c>
      <c r="C103" s="408"/>
      <c r="D103" s="408"/>
      <c r="E103" s="408"/>
      <c r="F103" s="408"/>
      <c r="G103" s="360" t="s">
        <v>595</v>
      </c>
      <c r="H103" s="361">
        <v>5012857.82</v>
      </c>
      <c r="I103" s="356">
        <f>H103/G103*100</f>
        <v>98.29532444881279</v>
      </c>
    </row>
  </sheetData>
  <mergeCells count="102">
    <mergeCell ref="C5:D5"/>
    <mergeCell ref="C8:D8"/>
    <mergeCell ref="C9:D9"/>
    <mergeCell ref="C6:D6"/>
    <mergeCell ref="C7:D7"/>
    <mergeCell ref="C12:D12"/>
    <mergeCell ref="C13:D13"/>
    <mergeCell ref="C10:D10"/>
    <mergeCell ref="C11:D11"/>
    <mergeCell ref="C16:D16"/>
    <mergeCell ref="C17:D17"/>
    <mergeCell ref="C14:D14"/>
    <mergeCell ref="C15:D15"/>
    <mergeCell ref="C20:D20"/>
    <mergeCell ref="C21:D21"/>
    <mergeCell ref="C18:D18"/>
    <mergeCell ref="C19:D19"/>
    <mergeCell ref="C24:D24"/>
    <mergeCell ref="C25:D25"/>
    <mergeCell ref="C22:D22"/>
    <mergeCell ref="C23:D23"/>
    <mergeCell ref="C28:D28"/>
    <mergeCell ref="C29:D29"/>
    <mergeCell ref="C26:D26"/>
    <mergeCell ref="C27:D27"/>
    <mergeCell ref="C32:D32"/>
    <mergeCell ref="B33:E33"/>
    <mergeCell ref="F33:G33"/>
    <mergeCell ref="C30:D30"/>
    <mergeCell ref="C31:D31"/>
    <mergeCell ref="C41:D41"/>
    <mergeCell ref="C42:D42"/>
    <mergeCell ref="C40:D40"/>
    <mergeCell ref="B34:F34"/>
    <mergeCell ref="A35:G35"/>
    <mergeCell ref="B36:C37"/>
    <mergeCell ref="D36:G36"/>
    <mergeCell ref="D37:G37"/>
    <mergeCell ref="C45:D45"/>
    <mergeCell ref="C46:D46"/>
    <mergeCell ref="C43:D43"/>
    <mergeCell ref="C44:D44"/>
    <mergeCell ref="C51:D51"/>
    <mergeCell ref="C49:D49"/>
    <mergeCell ref="C50:D50"/>
    <mergeCell ref="C47:D47"/>
    <mergeCell ref="C48:D48"/>
    <mergeCell ref="C54:D54"/>
    <mergeCell ref="C55:D55"/>
    <mergeCell ref="C52:D52"/>
    <mergeCell ref="C53:D53"/>
    <mergeCell ref="C58:D58"/>
    <mergeCell ref="C59:D59"/>
    <mergeCell ref="C56:D56"/>
    <mergeCell ref="C57:D57"/>
    <mergeCell ref="C62:D62"/>
    <mergeCell ref="C63:D63"/>
    <mergeCell ref="C60:D60"/>
    <mergeCell ref="C61:D61"/>
    <mergeCell ref="C66:D66"/>
    <mergeCell ref="C67:D67"/>
    <mergeCell ref="C64:D64"/>
    <mergeCell ref="C65:D65"/>
    <mergeCell ref="C70:D70"/>
    <mergeCell ref="C71:D71"/>
    <mergeCell ref="C68:D68"/>
    <mergeCell ref="C69:D69"/>
    <mergeCell ref="C74:D74"/>
    <mergeCell ref="C75:D75"/>
    <mergeCell ref="C72:D72"/>
    <mergeCell ref="C73:D73"/>
    <mergeCell ref="C78:D78"/>
    <mergeCell ref="C79:D79"/>
    <mergeCell ref="C76:D76"/>
    <mergeCell ref="C77:D77"/>
    <mergeCell ref="C82:D82"/>
    <mergeCell ref="C83:D83"/>
    <mergeCell ref="C80:D80"/>
    <mergeCell ref="C81:D81"/>
    <mergeCell ref="C86:D86"/>
    <mergeCell ref="C87:D87"/>
    <mergeCell ref="C84:D84"/>
    <mergeCell ref="C85:D85"/>
    <mergeCell ref="C92:D92"/>
    <mergeCell ref="C90:D90"/>
    <mergeCell ref="C91:D91"/>
    <mergeCell ref="C88:D88"/>
    <mergeCell ref="C89:D89"/>
    <mergeCell ref="C95:D95"/>
    <mergeCell ref="C96:D96"/>
    <mergeCell ref="C93:D93"/>
    <mergeCell ref="C94:D94"/>
    <mergeCell ref="B102:E102"/>
    <mergeCell ref="F102:G102"/>
    <mergeCell ref="B103:F103"/>
    <mergeCell ref="F1:I1"/>
    <mergeCell ref="B2:I2"/>
    <mergeCell ref="C101:D101"/>
    <mergeCell ref="C99:D99"/>
    <mergeCell ref="C100:D100"/>
    <mergeCell ref="C97:D97"/>
    <mergeCell ref="C98:D9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  <rowBreaks count="2" manualBreakCount="2">
    <brk id="58" max="255" man="1"/>
    <brk id="9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SheetLayoutView="100" workbookViewId="0" topLeftCell="A1">
      <selection activeCell="O19" sqref="O1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51" style="0" customWidth="1"/>
    <col min="7" max="9" width="18.33203125" style="0" customWidth="1"/>
  </cols>
  <sheetData>
    <row r="1" spans="6:9" s="11" customFormat="1" ht="27.75" customHeight="1">
      <c r="F1" s="12"/>
      <c r="G1" s="329"/>
      <c r="H1" s="329"/>
      <c r="I1" s="329" t="s">
        <v>354</v>
      </c>
    </row>
    <row r="2" spans="2:9" s="11" customFormat="1" ht="16.5" customHeight="1">
      <c r="B2" s="13"/>
      <c r="C2" s="13"/>
      <c r="D2" s="13"/>
      <c r="E2" s="13"/>
      <c r="F2" s="13"/>
      <c r="G2" s="14"/>
      <c r="H2" s="14"/>
      <c r="I2" s="14"/>
    </row>
    <row r="3" spans="1:9" s="16" customFormat="1" ht="47.25" customHeight="1">
      <c r="A3" s="15"/>
      <c r="B3" s="15"/>
      <c r="C3" s="483" t="s">
        <v>474</v>
      </c>
      <c r="D3" s="483"/>
      <c r="E3" s="483"/>
      <c r="F3" s="483"/>
      <c r="G3" s="483"/>
      <c r="H3" s="13"/>
      <c r="I3" s="13"/>
    </row>
    <row r="4" spans="2:7" s="17" customFormat="1" ht="16.5" customHeight="1">
      <c r="B4" s="484" t="s">
        <v>355</v>
      </c>
      <c r="C4" s="485"/>
      <c r="D4" s="485"/>
      <c r="E4" s="485"/>
      <c r="F4" s="485"/>
      <c r="G4" s="485"/>
    </row>
    <row r="5" spans="2:9" s="10" customFormat="1" ht="16.5" customHeight="1">
      <c r="B5" s="20" t="s">
        <v>82</v>
      </c>
      <c r="C5" s="481" t="s">
        <v>83</v>
      </c>
      <c r="D5" s="481"/>
      <c r="E5" s="20" t="s">
        <v>332</v>
      </c>
      <c r="F5" s="20" t="s">
        <v>333</v>
      </c>
      <c r="G5" s="20" t="s">
        <v>475</v>
      </c>
      <c r="H5" s="20" t="s">
        <v>258</v>
      </c>
      <c r="I5" s="20" t="s">
        <v>255</v>
      </c>
    </row>
    <row r="6" spans="2:9" ht="16.5" customHeight="1">
      <c r="B6" s="19" t="s">
        <v>121</v>
      </c>
      <c r="C6" s="486"/>
      <c r="D6" s="486"/>
      <c r="E6" s="19"/>
      <c r="F6" s="21" t="s">
        <v>122</v>
      </c>
      <c r="G6" s="365" t="s">
        <v>191</v>
      </c>
      <c r="H6" s="365" t="s">
        <v>191</v>
      </c>
      <c r="I6" s="365" t="s">
        <v>191</v>
      </c>
    </row>
    <row r="7" spans="2:9" ht="16.5" customHeight="1">
      <c r="B7" s="23"/>
      <c r="C7" s="487" t="s">
        <v>123</v>
      </c>
      <c r="D7" s="487"/>
      <c r="E7" s="166"/>
      <c r="F7" s="24" t="s">
        <v>124</v>
      </c>
      <c r="G7" s="366" t="s">
        <v>191</v>
      </c>
      <c r="H7" s="366" t="s">
        <v>191</v>
      </c>
      <c r="I7" s="366" t="s">
        <v>191</v>
      </c>
    </row>
    <row r="8" spans="2:9" ht="30" customHeight="1">
      <c r="B8" s="26"/>
      <c r="C8" s="488"/>
      <c r="D8" s="488"/>
      <c r="E8" s="18" t="s">
        <v>128</v>
      </c>
      <c r="F8" s="24" t="s">
        <v>129</v>
      </c>
      <c r="G8" s="366" t="s">
        <v>191</v>
      </c>
      <c r="H8" s="366" t="s">
        <v>191</v>
      </c>
      <c r="I8" s="366" t="s">
        <v>191</v>
      </c>
    </row>
    <row r="9" spans="2:7" ht="5.25" customHeight="1">
      <c r="B9" s="489"/>
      <c r="C9" s="489"/>
      <c r="D9" s="489"/>
      <c r="E9" s="489"/>
      <c r="F9" s="462"/>
      <c r="G9" s="462"/>
    </row>
    <row r="10" spans="2:9" ht="16.5" customHeight="1" hidden="1">
      <c r="B10" s="479" t="s">
        <v>334</v>
      </c>
      <c r="C10" s="479"/>
      <c r="D10" s="479"/>
      <c r="E10" s="479"/>
      <c r="F10" s="479"/>
      <c r="G10" s="367" t="s">
        <v>191</v>
      </c>
      <c r="H10" s="367" t="s">
        <v>191</v>
      </c>
      <c r="I10" s="367" t="s">
        <v>191</v>
      </c>
    </row>
    <row r="11" spans="2:9" ht="16.5" customHeight="1">
      <c r="B11" s="480" t="s">
        <v>334</v>
      </c>
      <c r="C11" s="480"/>
      <c r="D11" s="480"/>
      <c r="E11" s="480"/>
      <c r="F11" s="480"/>
      <c r="G11" s="368" t="s">
        <v>191</v>
      </c>
      <c r="H11" s="368" t="s">
        <v>191</v>
      </c>
      <c r="I11" s="368" t="s">
        <v>191</v>
      </c>
    </row>
    <row r="12" spans="2:9" ht="16.5" customHeight="1">
      <c r="B12" s="369"/>
      <c r="C12" s="369"/>
      <c r="D12" s="369"/>
      <c r="E12" s="369"/>
      <c r="F12" s="369"/>
      <c r="G12" s="370"/>
      <c r="H12" s="370"/>
      <c r="I12" s="370"/>
    </row>
    <row r="13" spans="2:9" s="10" customFormat="1" ht="16.5" customHeight="1">
      <c r="B13" s="20" t="s">
        <v>82</v>
      </c>
      <c r="C13" s="481" t="s">
        <v>83</v>
      </c>
      <c r="D13" s="481"/>
      <c r="E13" s="20" t="s">
        <v>332</v>
      </c>
      <c r="F13" s="20" t="s">
        <v>333</v>
      </c>
      <c r="G13" s="20" t="s">
        <v>475</v>
      </c>
      <c r="H13" s="20" t="s">
        <v>258</v>
      </c>
      <c r="I13" s="20" t="s">
        <v>255</v>
      </c>
    </row>
    <row r="14" spans="2:9" ht="16.5" customHeight="1">
      <c r="B14" s="335" t="s">
        <v>121</v>
      </c>
      <c r="C14" s="482"/>
      <c r="D14" s="482"/>
      <c r="E14" s="335"/>
      <c r="F14" s="371" t="s">
        <v>122</v>
      </c>
      <c r="G14" s="372" t="s">
        <v>191</v>
      </c>
      <c r="H14" s="372" t="s">
        <v>191</v>
      </c>
      <c r="I14" s="372" t="s">
        <v>191</v>
      </c>
    </row>
    <row r="15" spans="2:9" ht="16.5" customHeight="1">
      <c r="B15" s="23"/>
      <c r="C15" s="487" t="s">
        <v>123</v>
      </c>
      <c r="D15" s="487"/>
      <c r="E15" s="166"/>
      <c r="F15" s="24" t="s">
        <v>124</v>
      </c>
      <c r="G15" s="366" t="s">
        <v>191</v>
      </c>
      <c r="H15" s="366" t="s">
        <v>191</v>
      </c>
      <c r="I15" s="366" t="s">
        <v>191</v>
      </c>
    </row>
    <row r="16" spans="2:9" ht="16.5" customHeight="1">
      <c r="B16" s="26"/>
      <c r="C16" s="488"/>
      <c r="D16" s="488"/>
      <c r="E16" s="18" t="s">
        <v>340</v>
      </c>
      <c r="F16" s="24" t="s">
        <v>264</v>
      </c>
      <c r="G16" s="366" t="s">
        <v>191</v>
      </c>
      <c r="H16" s="366" t="s">
        <v>191</v>
      </c>
      <c r="I16" s="366" t="s">
        <v>191</v>
      </c>
    </row>
    <row r="17" spans="2:7" ht="5.25" customHeight="1">
      <c r="B17" s="489"/>
      <c r="C17" s="489"/>
      <c r="D17" s="489"/>
      <c r="E17" s="489"/>
      <c r="F17" s="462"/>
      <c r="G17" s="462"/>
    </row>
    <row r="18" spans="2:9" ht="16.5" customHeight="1">
      <c r="B18" s="480" t="s">
        <v>334</v>
      </c>
      <c r="C18" s="480"/>
      <c r="D18" s="480"/>
      <c r="E18" s="480"/>
      <c r="F18" s="480"/>
      <c r="G18" s="368" t="s">
        <v>191</v>
      </c>
      <c r="H18" s="368" t="s">
        <v>191</v>
      </c>
      <c r="I18" s="368" t="s">
        <v>191</v>
      </c>
    </row>
    <row r="19" spans="1:7" ht="310.5" customHeight="1">
      <c r="A19" s="462"/>
      <c r="B19" s="462"/>
      <c r="C19" s="462"/>
      <c r="D19" s="462"/>
      <c r="E19" s="462"/>
      <c r="F19" s="462"/>
      <c r="G19" s="462"/>
    </row>
    <row r="20" spans="1:7" ht="310.5" customHeight="1">
      <c r="A20" s="462"/>
      <c r="B20" s="462"/>
      <c r="C20" s="462"/>
      <c r="D20" s="462"/>
      <c r="E20" s="462"/>
      <c r="F20" s="462"/>
      <c r="G20" s="462"/>
    </row>
    <row r="21" spans="1:7" ht="5.25" customHeight="1">
      <c r="A21" s="462"/>
      <c r="B21" s="462"/>
      <c r="C21" s="462"/>
      <c r="D21" s="462"/>
      <c r="E21" s="462"/>
      <c r="F21" s="462"/>
      <c r="G21" s="462"/>
    </row>
    <row r="22" spans="2:7" ht="11.25" customHeight="1">
      <c r="B22" s="359" t="s">
        <v>596</v>
      </c>
      <c r="C22" s="359"/>
      <c r="D22" s="462"/>
      <c r="E22" s="462"/>
      <c r="F22" s="462"/>
      <c r="G22" s="462"/>
    </row>
    <row r="23" spans="2:7" ht="5.25" customHeight="1">
      <c r="B23" s="359"/>
      <c r="C23" s="359"/>
      <c r="D23" s="462"/>
      <c r="E23" s="462"/>
      <c r="F23" s="462"/>
      <c r="G23" s="462"/>
    </row>
  </sheetData>
  <mergeCells count="23">
    <mergeCell ref="A21:G21"/>
    <mergeCell ref="B17:E17"/>
    <mergeCell ref="C15:D15"/>
    <mergeCell ref="C16:D16"/>
    <mergeCell ref="C14:D14"/>
    <mergeCell ref="C3:G3"/>
    <mergeCell ref="B4:G4"/>
    <mergeCell ref="C5:D5"/>
    <mergeCell ref="C6:D6"/>
    <mergeCell ref="C7:D7"/>
    <mergeCell ref="C8:D8"/>
    <mergeCell ref="B9:E9"/>
    <mergeCell ref="F9:G9"/>
    <mergeCell ref="B22:C23"/>
    <mergeCell ref="D22:G22"/>
    <mergeCell ref="D23:G23"/>
    <mergeCell ref="B10:F10"/>
    <mergeCell ref="A19:G19"/>
    <mergeCell ref="A20:G20"/>
    <mergeCell ref="F17:G17"/>
    <mergeCell ref="B18:F18"/>
    <mergeCell ref="B11:F11"/>
    <mergeCell ref="C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SheetLayoutView="100" workbookViewId="0" topLeftCell="A1">
      <selection activeCell="F22" sqref="F22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7.83203125" style="0" customWidth="1"/>
    <col min="4" max="4" width="1.171875" style="0" customWidth="1"/>
    <col min="5" max="5" width="9.5" style="0" customWidth="1"/>
    <col min="6" max="6" width="53.66015625" style="0" customWidth="1"/>
    <col min="7" max="7" width="15.66015625" style="0" customWidth="1"/>
    <col min="8" max="8" width="13.66015625" style="171" customWidth="1"/>
    <col min="9" max="9" width="10.83203125" style="171" customWidth="1"/>
    <col min="10" max="10" width="0.82421875" style="0" customWidth="1"/>
  </cols>
  <sheetData>
    <row r="1" spans="6:9" s="7" customFormat="1" ht="22.5" customHeight="1">
      <c r="F1" s="8"/>
      <c r="G1" s="490" t="s">
        <v>352</v>
      </c>
      <c r="H1" s="490"/>
      <c r="I1" s="169"/>
    </row>
    <row r="2" spans="2:9" s="7" customFormat="1" ht="52.5" customHeight="1">
      <c r="B2" s="9"/>
      <c r="C2" s="491" t="s">
        <v>597</v>
      </c>
      <c r="D2" s="491"/>
      <c r="E2" s="491"/>
      <c r="F2" s="491"/>
      <c r="G2" s="491"/>
      <c r="H2" s="491"/>
      <c r="I2" s="170"/>
    </row>
    <row r="3" spans="1:10" ht="16.5" customHeight="1">
      <c r="A3" s="462"/>
      <c r="B3" s="462"/>
      <c r="C3" s="462"/>
      <c r="D3" s="462"/>
      <c r="E3" s="462"/>
      <c r="F3" s="462"/>
      <c r="G3" s="462"/>
      <c r="H3" s="462"/>
      <c r="I3" s="462"/>
      <c r="J3" s="462"/>
    </row>
    <row r="4" spans="2:8" ht="16.5" customHeight="1">
      <c r="B4" s="492"/>
      <c r="C4" s="492"/>
      <c r="D4" s="492"/>
      <c r="E4" s="493" t="s">
        <v>331</v>
      </c>
      <c r="F4" s="493"/>
      <c r="G4" s="493"/>
      <c r="H4" s="493"/>
    </row>
    <row r="5" spans="1:7" ht="21" customHeight="1">
      <c r="A5" s="462"/>
      <c r="B5" s="462"/>
      <c r="C5" s="462"/>
      <c r="D5" s="462"/>
      <c r="E5" s="462"/>
      <c r="F5" s="462"/>
      <c r="G5" s="462"/>
    </row>
    <row r="6" spans="2:9" s="10" customFormat="1" ht="35.25" customHeight="1">
      <c r="B6" s="20" t="s">
        <v>82</v>
      </c>
      <c r="C6" s="481" t="s">
        <v>83</v>
      </c>
      <c r="D6" s="481"/>
      <c r="E6" s="20" t="s">
        <v>332</v>
      </c>
      <c r="F6" s="20" t="s">
        <v>333</v>
      </c>
      <c r="G6" s="20" t="s">
        <v>256</v>
      </c>
      <c r="H6" s="183" t="s">
        <v>598</v>
      </c>
      <c r="I6" s="183" t="s">
        <v>255</v>
      </c>
    </row>
    <row r="7" spans="2:9" ht="16.5" customHeight="1">
      <c r="B7" s="19" t="s">
        <v>105</v>
      </c>
      <c r="C7" s="486"/>
      <c r="D7" s="486"/>
      <c r="E7" s="19"/>
      <c r="F7" s="21" t="s">
        <v>106</v>
      </c>
      <c r="G7" s="365" t="s">
        <v>599</v>
      </c>
      <c r="H7" s="373">
        <f>H8</f>
        <v>73799.7</v>
      </c>
      <c r="I7" s="22">
        <f>H7/G7*100</f>
        <v>99.99959349593496</v>
      </c>
    </row>
    <row r="8" spans="2:9" ht="16.5" customHeight="1">
      <c r="B8" s="23"/>
      <c r="C8" s="487" t="s">
        <v>107</v>
      </c>
      <c r="D8" s="487"/>
      <c r="E8" s="166"/>
      <c r="F8" s="24" t="s">
        <v>108</v>
      </c>
      <c r="G8" s="366" t="s">
        <v>599</v>
      </c>
      <c r="H8" s="25">
        <f>SUM(H9:H10)</f>
        <v>73799.7</v>
      </c>
      <c r="I8" s="25">
        <v>100</v>
      </c>
    </row>
    <row r="9" spans="2:9" ht="30" customHeight="1">
      <c r="B9" s="26"/>
      <c r="C9" s="488"/>
      <c r="D9" s="488"/>
      <c r="E9" s="18" t="s">
        <v>109</v>
      </c>
      <c r="F9" s="24" t="s">
        <v>110</v>
      </c>
      <c r="G9" s="366" t="s">
        <v>423</v>
      </c>
      <c r="H9" s="25">
        <v>43800</v>
      </c>
      <c r="I9" s="25">
        <v>100</v>
      </c>
    </row>
    <row r="10" spans="2:9" ht="36" customHeight="1">
      <c r="B10" s="26"/>
      <c r="C10" s="488"/>
      <c r="D10" s="488"/>
      <c r="E10" s="18" t="s">
        <v>600</v>
      </c>
      <c r="F10" s="24" t="s">
        <v>601</v>
      </c>
      <c r="G10" s="366" t="s">
        <v>127</v>
      </c>
      <c r="H10" s="25">
        <v>29999.7</v>
      </c>
      <c r="I10" s="25">
        <f>H10/G10*100</f>
        <v>99.99900000000001</v>
      </c>
    </row>
    <row r="11" spans="2:7" ht="5.25" customHeight="1">
      <c r="B11" s="496"/>
      <c r="C11" s="496"/>
      <c r="D11" s="496"/>
      <c r="E11" s="496"/>
      <c r="F11" s="462"/>
      <c r="G11" s="462"/>
    </row>
    <row r="12" spans="2:9" ht="16.5" customHeight="1">
      <c r="B12" s="497" t="s">
        <v>334</v>
      </c>
      <c r="C12" s="498"/>
      <c r="D12" s="498"/>
      <c r="E12" s="498"/>
      <c r="F12" s="498"/>
      <c r="G12" s="374" t="s">
        <v>599</v>
      </c>
      <c r="H12" s="375">
        <f>H7</f>
        <v>73799.7</v>
      </c>
      <c r="I12" s="376">
        <v>100</v>
      </c>
    </row>
    <row r="13" spans="2:9" ht="16.5" customHeight="1">
      <c r="B13" s="369"/>
      <c r="C13" s="369"/>
      <c r="D13" s="369"/>
      <c r="E13" s="369"/>
      <c r="F13" s="369"/>
      <c r="G13" s="370"/>
      <c r="H13" s="377"/>
      <c r="I13" s="377"/>
    </row>
    <row r="14" spans="2:8" ht="29.25" customHeight="1">
      <c r="B14" s="494"/>
      <c r="C14" s="494"/>
      <c r="D14" s="494"/>
      <c r="E14" s="495" t="s">
        <v>335</v>
      </c>
      <c r="F14" s="495"/>
      <c r="G14" s="495"/>
      <c r="H14" s="495"/>
    </row>
    <row r="15" spans="2:8" ht="16.5" customHeight="1">
      <c r="B15" s="330"/>
      <c r="C15" s="330"/>
      <c r="D15" s="330"/>
      <c r="E15" s="331"/>
      <c r="F15" s="332"/>
      <c r="G15" s="332"/>
      <c r="H15" s="332"/>
    </row>
    <row r="16" spans="2:9" s="10" customFormat="1" ht="35.25" customHeight="1">
      <c r="B16" s="20" t="s">
        <v>82</v>
      </c>
      <c r="C16" s="481" t="s">
        <v>83</v>
      </c>
      <c r="D16" s="481"/>
      <c r="E16" s="20" t="s">
        <v>332</v>
      </c>
      <c r="F16" s="20" t="s">
        <v>333</v>
      </c>
      <c r="G16" s="20" t="s">
        <v>256</v>
      </c>
      <c r="H16" s="183" t="s">
        <v>598</v>
      </c>
      <c r="I16" s="183" t="s">
        <v>255</v>
      </c>
    </row>
    <row r="17" spans="2:9" ht="16.5" customHeight="1">
      <c r="B17" s="19" t="s">
        <v>105</v>
      </c>
      <c r="C17" s="486"/>
      <c r="D17" s="486"/>
      <c r="E17" s="19"/>
      <c r="F17" s="21" t="s">
        <v>106</v>
      </c>
      <c r="G17" s="365" t="s">
        <v>602</v>
      </c>
      <c r="H17" s="22">
        <f>H18</f>
        <v>103799.4</v>
      </c>
      <c r="I17" s="22">
        <f>H17/G17*100</f>
        <v>99.99942196531791</v>
      </c>
    </row>
    <row r="18" spans="2:9" ht="16.5" customHeight="1">
      <c r="B18" s="23"/>
      <c r="C18" s="487" t="s">
        <v>107</v>
      </c>
      <c r="D18" s="487"/>
      <c r="E18" s="166"/>
      <c r="F18" s="24" t="s">
        <v>108</v>
      </c>
      <c r="G18" s="366" t="s">
        <v>602</v>
      </c>
      <c r="H18" s="25">
        <f>SUM(H19:H20)</f>
        <v>103799.4</v>
      </c>
      <c r="I18" s="25">
        <v>100</v>
      </c>
    </row>
    <row r="19" spans="2:9" ht="16.5" customHeight="1">
      <c r="B19" s="26"/>
      <c r="C19" s="488"/>
      <c r="D19" s="488"/>
      <c r="E19" s="18" t="s">
        <v>340</v>
      </c>
      <c r="F19" s="24" t="s">
        <v>264</v>
      </c>
      <c r="G19" s="366" t="s">
        <v>423</v>
      </c>
      <c r="H19" s="25">
        <v>43800</v>
      </c>
      <c r="I19" s="25">
        <v>100</v>
      </c>
    </row>
    <row r="20" spans="2:9" ht="16.5" customHeight="1">
      <c r="B20" s="26"/>
      <c r="C20" s="488"/>
      <c r="D20" s="488"/>
      <c r="E20" s="18" t="s">
        <v>353</v>
      </c>
      <c r="F20" s="24" t="s">
        <v>265</v>
      </c>
      <c r="G20" s="366" t="s">
        <v>430</v>
      </c>
      <c r="H20" s="25">
        <v>59999.4</v>
      </c>
      <c r="I20" s="25">
        <f>H20/G20*100</f>
        <v>99.99900000000001</v>
      </c>
    </row>
    <row r="21" spans="2:9" ht="16.5" customHeight="1">
      <c r="B21" s="19" t="s">
        <v>229</v>
      </c>
      <c r="C21" s="486"/>
      <c r="D21" s="486"/>
      <c r="E21" s="19"/>
      <c r="F21" s="21" t="s">
        <v>230</v>
      </c>
      <c r="G21" s="365" t="s">
        <v>120</v>
      </c>
      <c r="H21" s="22">
        <f>H22</f>
        <v>2000</v>
      </c>
      <c r="I21" s="22">
        <f>H21/G21*100</f>
        <v>100</v>
      </c>
    </row>
    <row r="22" spans="2:9" ht="16.5" customHeight="1">
      <c r="B22" s="23"/>
      <c r="C22" s="487" t="s">
        <v>252</v>
      </c>
      <c r="D22" s="487"/>
      <c r="E22" s="166"/>
      <c r="F22" s="24" t="s">
        <v>253</v>
      </c>
      <c r="G22" s="366" t="s">
        <v>120</v>
      </c>
      <c r="H22" s="25">
        <f>H23</f>
        <v>2000</v>
      </c>
      <c r="I22" s="25">
        <v>100</v>
      </c>
    </row>
    <row r="23" spans="2:9" ht="33" customHeight="1">
      <c r="B23" s="26"/>
      <c r="C23" s="488"/>
      <c r="D23" s="488"/>
      <c r="E23" s="18" t="s">
        <v>436</v>
      </c>
      <c r="F23" s="24" t="s">
        <v>451</v>
      </c>
      <c r="G23" s="366" t="s">
        <v>120</v>
      </c>
      <c r="H23" s="25">
        <v>2000</v>
      </c>
      <c r="I23" s="25">
        <v>100</v>
      </c>
    </row>
    <row r="24" spans="2:9" ht="16.5" customHeight="1">
      <c r="B24" s="19" t="s">
        <v>235</v>
      </c>
      <c r="C24" s="486"/>
      <c r="D24" s="486"/>
      <c r="E24" s="19"/>
      <c r="F24" s="21" t="s">
        <v>236</v>
      </c>
      <c r="G24" s="365" t="s">
        <v>603</v>
      </c>
      <c r="H24" s="22">
        <v>0</v>
      </c>
      <c r="I24" s="22">
        <f>H24/G24*100</f>
        <v>0</v>
      </c>
    </row>
    <row r="25" spans="2:9" ht="16.5" customHeight="1">
      <c r="B25" s="23"/>
      <c r="C25" s="487" t="s">
        <v>604</v>
      </c>
      <c r="D25" s="487"/>
      <c r="E25" s="166"/>
      <c r="F25" s="24" t="s">
        <v>328</v>
      </c>
      <c r="G25" s="366" t="s">
        <v>603</v>
      </c>
      <c r="H25" s="25">
        <v>0</v>
      </c>
      <c r="I25" s="25">
        <v>0</v>
      </c>
    </row>
    <row r="26" spans="2:9" ht="33" customHeight="1">
      <c r="B26" s="26"/>
      <c r="C26" s="488"/>
      <c r="D26" s="488"/>
      <c r="E26" s="18" t="s">
        <v>436</v>
      </c>
      <c r="F26" s="24" t="s">
        <v>451</v>
      </c>
      <c r="G26" s="366" t="s">
        <v>603</v>
      </c>
      <c r="H26" s="25">
        <v>0</v>
      </c>
      <c r="I26" s="25">
        <v>0</v>
      </c>
    </row>
    <row r="27" spans="2:7" ht="5.25" customHeight="1">
      <c r="B27" s="489"/>
      <c r="C27" s="489"/>
      <c r="D27" s="489"/>
      <c r="E27" s="489"/>
      <c r="F27" s="462"/>
      <c r="G27" s="462"/>
    </row>
    <row r="28" spans="2:9" ht="16.5" customHeight="1">
      <c r="B28" s="480" t="s">
        <v>334</v>
      </c>
      <c r="C28" s="480"/>
      <c r="D28" s="480"/>
      <c r="E28" s="480"/>
      <c r="F28" s="480"/>
      <c r="G28" s="368" t="s">
        <v>605</v>
      </c>
      <c r="H28" s="27">
        <f>H17+H21+H24</f>
        <v>105799.4</v>
      </c>
      <c r="I28" s="27">
        <f>H28/G28*100</f>
        <v>97.6910433979686</v>
      </c>
    </row>
    <row r="29" spans="1:7" ht="262.5" customHeight="1">
      <c r="A29" s="462"/>
      <c r="B29" s="462"/>
      <c r="C29" s="462"/>
      <c r="D29" s="462"/>
      <c r="E29" s="462"/>
      <c r="F29" s="462"/>
      <c r="G29" s="462"/>
    </row>
    <row r="30" spans="1:7" ht="5.25" customHeight="1">
      <c r="A30" s="462"/>
      <c r="B30" s="462"/>
      <c r="C30" s="462"/>
      <c r="D30" s="462"/>
      <c r="E30" s="462"/>
      <c r="F30" s="462"/>
      <c r="G30" s="462"/>
    </row>
    <row r="31" spans="2:7" ht="11.25" customHeight="1">
      <c r="B31" s="359" t="s">
        <v>596</v>
      </c>
      <c r="C31" s="359"/>
      <c r="D31" s="462"/>
      <c r="E31" s="462"/>
      <c r="F31" s="462"/>
      <c r="G31" s="462"/>
    </row>
    <row r="32" spans="2:7" ht="5.25" customHeight="1">
      <c r="B32" s="359"/>
      <c r="C32" s="359"/>
      <c r="D32" s="462"/>
      <c r="E32" s="462"/>
      <c r="F32" s="462"/>
      <c r="G32" s="462"/>
    </row>
  </sheetData>
  <mergeCells count="35">
    <mergeCell ref="A5:G5"/>
    <mergeCell ref="C6:D6"/>
    <mergeCell ref="C9:D9"/>
    <mergeCell ref="C10:D10"/>
    <mergeCell ref="C7:D7"/>
    <mergeCell ref="C8:D8"/>
    <mergeCell ref="B11:E11"/>
    <mergeCell ref="F11:G11"/>
    <mergeCell ref="B12:F12"/>
    <mergeCell ref="A29:G29"/>
    <mergeCell ref="C16:D16"/>
    <mergeCell ref="C17:D17"/>
    <mergeCell ref="C18:D18"/>
    <mergeCell ref="C21:D21"/>
    <mergeCell ref="C22:D22"/>
    <mergeCell ref="C19:D19"/>
    <mergeCell ref="A30:G30"/>
    <mergeCell ref="B31:C32"/>
    <mergeCell ref="D31:G31"/>
    <mergeCell ref="D32:G32"/>
    <mergeCell ref="C20:D20"/>
    <mergeCell ref="C25:D25"/>
    <mergeCell ref="C26:D26"/>
    <mergeCell ref="C23:D23"/>
    <mergeCell ref="C24:D24"/>
    <mergeCell ref="B27:E27"/>
    <mergeCell ref="F27:G27"/>
    <mergeCell ref="B28:F28"/>
    <mergeCell ref="G1:H1"/>
    <mergeCell ref="C2:H2"/>
    <mergeCell ref="A3:J3"/>
    <mergeCell ref="B4:D4"/>
    <mergeCell ref="E4:H4"/>
    <mergeCell ref="B14:D14"/>
    <mergeCell ref="E14:H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9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15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33203125" defaultRowHeight="12.75"/>
  <cols>
    <col min="1" max="1" width="7.66015625" style="28" customWidth="1"/>
    <col min="2" max="2" width="9.5" style="28" customWidth="1"/>
    <col min="3" max="3" width="11.83203125" style="28" customWidth="1"/>
    <col min="4" max="4" width="10.66015625" style="28" customWidth="1"/>
    <col min="5" max="5" width="68.33203125" style="28" customWidth="1"/>
    <col min="6" max="6" width="17.16015625" style="28" customWidth="1"/>
    <col min="7" max="8" width="18.16015625" style="28" customWidth="1"/>
    <col min="9" max="10" width="17.66015625" style="28" customWidth="1"/>
    <col min="11" max="16384" width="11.5" style="28" customWidth="1"/>
  </cols>
  <sheetData>
    <row r="1" ht="12.75">
      <c r="H1" s="28" t="s">
        <v>356</v>
      </c>
    </row>
    <row r="3" spans="1:12" ht="12" customHeight="1">
      <c r="A3" s="505" t="s">
        <v>477</v>
      </c>
      <c r="B3" s="505"/>
      <c r="C3" s="505"/>
      <c r="D3" s="505"/>
      <c r="E3" s="505"/>
      <c r="F3" s="505"/>
      <c r="G3" s="505"/>
      <c r="H3" s="505"/>
      <c r="I3" s="505"/>
      <c r="J3" s="168"/>
      <c r="K3" s="29"/>
      <c r="L3" s="29"/>
    </row>
    <row r="4" spans="1:12" ht="12.75" customHeight="1">
      <c r="A4" s="505"/>
      <c r="B4" s="505"/>
      <c r="C4" s="505"/>
      <c r="D4" s="505"/>
      <c r="E4" s="505"/>
      <c r="F4" s="505"/>
      <c r="G4" s="505"/>
      <c r="H4" s="505"/>
      <c r="I4" s="505"/>
      <c r="J4" s="168"/>
      <c r="K4" s="29"/>
      <c r="L4" s="29"/>
    </row>
    <row r="5" spans="1:12" ht="23.25" customHeight="1">
      <c r="A5" s="505"/>
      <c r="B5" s="505"/>
      <c r="C5" s="505"/>
      <c r="D5" s="505"/>
      <c r="E5" s="505"/>
      <c r="F5" s="505"/>
      <c r="G5" s="505"/>
      <c r="H5" s="505"/>
      <c r="I5" s="505"/>
      <c r="J5" s="168"/>
      <c r="K5" s="29"/>
      <c r="L5" s="29"/>
    </row>
    <row r="6" spans="8:10" ht="12.75">
      <c r="H6" s="30" t="s">
        <v>357</v>
      </c>
      <c r="I6" s="30"/>
      <c r="J6" s="30"/>
    </row>
    <row r="7" ht="12.75" hidden="1"/>
    <row r="8" spans="1:10" ht="12.75">
      <c r="A8" s="499" t="s">
        <v>358</v>
      </c>
      <c r="B8" s="499" t="s">
        <v>82</v>
      </c>
      <c r="C8" s="499" t="s">
        <v>359</v>
      </c>
      <c r="D8" s="499" t="s">
        <v>84</v>
      </c>
      <c r="E8" s="499" t="s">
        <v>360</v>
      </c>
      <c r="F8" s="501" t="s">
        <v>361</v>
      </c>
      <c r="G8" s="501" t="s">
        <v>362</v>
      </c>
      <c r="H8" s="501" t="s">
        <v>363</v>
      </c>
      <c r="I8" s="503" t="s">
        <v>255</v>
      </c>
      <c r="J8" s="503" t="s">
        <v>454</v>
      </c>
    </row>
    <row r="9" spans="1:10" ht="33.75" customHeight="1">
      <c r="A9" s="500"/>
      <c r="B9" s="500"/>
      <c r="C9" s="500"/>
      <c r="D9" s="500"/>
      <c r="E9" s="500"/>
      <c r="F9" s="502"/>
      <c r="G9" s="502"/>
      <c r="H9" s="502"/>
      <c r="I9" s="504"/>
      <c r="J9" s="504"/>
    </row>
    <row r="10" spans="1:13" s="32" customFormat="1" ht="9.75">
      <c r="A10" s="31">
        <v>1</v>
      </c>
      <c r="B10" s="31">
        <v>2</v>
      </c>
      <c r="C10" s="31">
        <v>3</v>
      </c>
      <c r="D10" s="31">
        <v>3</v>
      </c>
      <c r="E10" s="31">
        <v>4</v>
      </c>
      <c r="F10" s="31">
        <v>5</v>
      </c>
      <c r="G10" s="31">
        <v>6</v>
      </c>
      <c r="H10" s="31">
        <v>6</v>
      </c>
      <c r="I10" s="31">
        <v>7</v>
      </c>
      <c r="J10" s="31">
        <v>7</v>
      </c>
      <c r="M10" s="33"/>
    </row>
    <row r="11" spans="1:10" s="34" customFormat="1" ht="45.75" customHeight="1">
      <c r="A11" s="93">
        <v>1</v>
      </c>
      <c r="B11" s="94" t="s">
        <v>243</v>
      </c>
      <c r="C11" s="94" t="s">
        <v>476</v>
      </c>
      <c r="D11" s="93">
        <v>2820</v>
      </c>
      <c r="E11" s="99" t="s">
        <v>453</v>
      </c>
      <c r="F11" s="184">
        <v>2000</v>
      </c>
      <c r="G11" s="96">
        <v>2000</v>
      </c>
      <c r="H11" s="96">
        <v>2000</v>
      </c>
      <c r="I11" s="97">
        <f aca="true" t="shared" si="0" ref="I11:J15">G11/F11*100</f>
        <v>100</v>
      </c>
      <c r="J11" s="97">
        <f t="shared" si="0"/>
        <v>100</v>
      </c>
    </row>
    <row r="12" spans="1:10" s="34" customFormat="1" ht="45.75" customHeight="1">
      <c r="A12" s="93">
        <v>2</v>
      </c>
      <c r="B12" s="94" t="s">
        <v>424</v>
      </c>
      <c r="C12" s="94" t="s">
        <v>442</v>
      </c>
      <c r="D12" s="93">
        <v>6230</v>
      </c>
      <c r="E12" s="95" t="s">
        <v>425</v>
      </c>
      <c r="F12" s="184">
        <v>2000</v>
      </c>
      <c r="G12" s="96">
        <v>2000</v>
      </c>
      <c r="H12" s="96">
        <v>2000</v>
      </c>
      <c r="I12" s="97">
        <f t="shared" si="0"/>
        <v>100</v>
      </c>
      <c r="J12" s="97">
        <f t="shared" si="0"/>
        <v>100</v>
      </c>
    </row>
    <row r="13" spans="1:10" ht="42" customHeight="1">
      <c r="A13" s="102">
        <v>3</v>
      </c>
      <c r="B13" s="98">
        <v>921</v>
      </c>
      <c r="C13" s="98">
        <v>92195</v>
      </c>
      <c r="D13" s="98">
        <v>2820</v>
      </c>
      <c r="E13" s="99" t="s">
        <v>364</v>
      </c>
      <c r="F13" s="96">
        <v>3000</v>
      </c>
      <c r="G13" s="96">
        <v>3000</v>
      </c>
      <c r="H13" s="96">
        <v>3000</v>
      </c>
      <c r="I13" s="97">
        <f t="shared" si="0"/>
        <v>100</v>
      </c>
      <c r="J13" s="97">
        <f t="shared" si="0"/>
        <v>100</v>
      </c>
    </row>
    <row r="14" spans="1:10" ht="38.25" customHeight="1">
      <c r="A14" s="103">
        <v>4</v>
      </c>
      <c r="B14" s="100">
        <v>926</v>
      </c>
      <c r="C14" s="100">
        <v>92605</v>
      </c>
      <c r="D14" s="100">
        <v>2820</v>
      </c>
      <c r="E14" s="101" t="s">
        <v>365</v>
      </c>
      <c r="F14" s="96">
        <v>133500</v>
      </c>
      <c r="G14" s="96">
        <v>133500</v>
      </c>
      <c r="H14" s="96">
        <v>131732</v>
      </c>
      <c r="I14" s="97">
        <f t="shared" si="0"/>
        <v>100</v>
      </c>
      <c r="J14" s="97">
        <f t="shared" si="0"/>
        <v>98.6756554307116</v>
      </c>
    </row>
    <row r="15" spans="1:10" ht="26.25" customHeight="1">
      <c r="A15" s="35"/>
      <c r="B15" s="36"/>
      <c r="C15" s="36"/>
      <c r="D15" s="36"/>
      <c r="E15" s="37" t="s">
        <v>366</v>
      </c>
      <c r="F15" s="38">
        <f>SUM(F11:F14)</f>
        <v>140500</v>
      </c>
      <c r="G15" s="38">
        <f>SUM(G11:G14)</f>
        <v>140500</v>
      </c>
      <c r="H15" s="38">
        <f>SUM(H11:H14)</f>
        <v>138732</v>
      </c>
      <c r="I15" s="39">
        <f t="shared" si="0"/>
        <v>100</v>
      </c>
      <c r="J15" s="39">
        <f t="shared" si="0"/>
        <v>98.74163701067616</v>
      </c>
    </row>
  </sheetData>
  <sheetProtection/>
  <mergeCells count="11">
    <mergeCell ref="E8:E9"/>
    <mergeCell ref="D8:D9"/>
    <mergeCell ref="H8:H9"/>
    <mergeCell ref="J8:J9"/>
    <mergeCell ref="A3:I5"/>
    <mergeCell ref="F8:F9"/>
    <mergeCell ref="G8:G9"/>
    <mergeCell ref="I8:I9"/>
    <mergeCell ref="A8:A9"/>
    <mergeCell ref="B8:B9"/>
    <mergeCell ref="C8:C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"/>
  <sheetViews>
    <sheetView view="pageBreakPreview" zoomScaleSheetLayoutView="100" zoomScalePageLayoutView="0" workbookViewId="0" topLeftCell="A1">
      <selection activeCell="F9" sqref="F9"/>
    </sheetView>
  </sheetViews>
  <sheetFormatPr defaultColWidth="9.33203125" defaultRowHeight="12.75"/>
  <cols>
    <col min="1" max="1" width="9.16015625" style="28" customWidth="1"/>
    <col min="2" max="2" width="11.5" style="28" customWidth="1"/>
    <col min="3" max="3" width="12.5" style="28" customWidth="1"/>
    <col min="4" max="4" width="11.5" style="28" customWidth="1"/>
    <col min="5" max="5" width="38.5" style="28" customWidth="1"/>
    <col min="6" max="6" width="16.5" style="28" customWidth="1"/>
    <col min="7" max="8" width="18.5" style="28" customWidth="1"/>
    <col min="9" max="9" width="14.33203125" style="28" customWidth="1"/>
    <col min="10" max="16384" width="11.5" style="28" customWidth="1"/>
  </cols>
  <sheetData>
    <row r="1" ht="12.75">
      <c r="H1" s="28" t="s">
        <v>386</v>
      </c>
    </row>
    <row r="3" spans="1:9" s="40" customFormat="1" ht="19.5" customHeight="1">
      <c r="A3" s="509" t="s">
        <v>478</v>
      </c>
      <c r="B3" s="509"/>
      <c r="C3" s="509"/>
      <c r="D3" s="509"/>
      <c r="E3" s="509"/>
      <c r="F3" s="509"/>
      <c r="G3" s="509"/>
      <c r="H3" s="509"/>
      <c r="I3" s="509"/>
    </row>
    <row r="4" spans="5:6" s="40" customFormat="1" ht="19.5" customHeight="1">
      <c r="E4" s="68"/>
      <c r="F4" s="68"/>
    </row>
    <row r="5" spans="1:6" s="40" customFormat="1" ht="19.5" customHeight="1" thickBot="1">
      <c r="A5" s="69"/>
      <c r="B5" s="69"/>
      <c r="C5" s="69"/>
      <c r="D5" s="69"/>
      <c r="E5" s="69"/>
      <c r="F5" s="70" t="s">
        <v>357</v>
      </c>
    </row>
    <row r="6" spans="1:9" s="76" customFormat="1" ht="36.75" customHeight="1">
      <c r="A6" s="71" t="s">
        <v>368</v>
      </c>
      <c r="B6" s="72" t="s">
        <v>82</v>
      </c>
      <c r="C6" s="72" t="s">
        <v>83</v>
      </c>
      <c r="D6" s="72" t="s">
        <v>84</v>
      </c>
      <c r="E6" s="72" t="s">
        <v>387</v>
      </c>
      <c r="F6" s="73" t="s">
        <v>361</v>
      </c>
      <c r="G6" s="74" t="s">
        <v>362</v>
      </c>
      <c r="H6" s="74" t="s">
        <v>363</v>
      </c>
      <c r="I6" s="75" t="s">
        <v>336</v>
      </c>
    </row>
    <row r="7" spans="1:9" s="40" customFormat="1" ht="7.5" customHeight="1">
      <c r="A7" s="77">
        <v>1</v>
      </c>
      <c r="B7" s="44">
        <v>2</v>
      </c>
      <c r="C7" s="44">
        <v>2</v>
      </c>
      <c r="D7" s="44">
        <v>3</v>
      </c>
      <c r="E7" s="44">
        <v>4</v>
      </c>
      <c r="F7" s="78">
        <v>5</v>
      </c>
      <c r="G7" s="79">
        <v>6</v>
      </c>
      <c r="H7" s="79">
        <v>6</v>
      </c>
      <c r="I7" s="79">
        <v>7</v>
      </c>
    </row>
    <row r="8" spans="1:9" s="40" customFormat="1" ht="30" customHeight="1">
      <c r="A8" s="80" t="s">
        <v>388</v>
      </c>
      <c r="B8" s="81">
        <v>921</v>
      </c>
      <c r="C8" s="81">
        <v>92109</v>
      </c>
      <c r="D8" s="82">
        <v>2480</v>
      </c>
      <c r="E8" s="83" t="s">
        <v>389</v>
      </c>
      <c r="F8" s="84">
        <v>465000</v>
      </c>
      <c r="G8" s="85">
        <v>465000</v>
      </c>
      <c r="H8" s="85">
        <v>465000</v>
      </c>
      <c r="I8" s="86">
        <f>G8/F8*100</f>
        <v>100</v>
      </c>
    </row>
    <row r="9" spans="1:9" s="40" customFormat="1" ht="48" customHeight="1">
      <c r="A9" s="80" t="s">
        <v>390</v>
      </c>
      <c r="B9" s="81">
        <v>921</v>
      </c>
      <c r="C9" s="81">
        <v>92116</v>
      </c>
      <c r="D9" s="82">
        <v>2480</v>
      </c>
      <c r="E9" s="83" t="s">
        <v>391</v>
      </c>
      <c r="F9" s="84">
        <v>265000</v>
      </c>
      <c r="G9" s="85">
        <v>265000</v>
      </c>
      <c r="H9" s="85">
        <v>265000</v>
      </c>
      <c r="I9" s="86">
        <f>G9/F9*100</f>
        <v>100</v>
      </c>
    </row>
    <row r="10" spans="1:9" s="90" customFormat="1" ht="30" customHeight="1" thickBot="1">
      <c r="A10" s="506" t="s">
        <v>366</v>
      </c>
      <c r="B10" s="507"/>
      <c r="C10" s="507"/>
      <c r="D10" s="507"/>
      <c r="E10" s="508"/>
      <c r="F10" s="87">
        <f>SUM(F8:F9)</f>
        <v>730000</v>
      </c>
      <c r="G10" s="88">
        <f>SUM(G8:G9)</f>
        <v>730000</v>
      </c>
      <c r="H10" s="88">
        <f>SUM(H8:H9)</f>
        <v>730000</v>
      </c>
      <c r="I10" s="89">
        <f>H10/F10*100</f>
        <v>100</v>
      </c>
    </row>
  </sheetData>
  <sheetProtection/>
  <mergeCells count="2">
    <mergeCell ref="A10:E10"/>
    <mergeCell ref="A3:I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I12"/>
  <sheetViews>
    <sheetView workbookViewId="0" topLeftCell="A1">
      <selection activeCell="F11" sqref="F11"/>
    </sheetView>
  </sheetViews>
  <sheetFormatPr defaultColWidth="9.33203125" defaultRowHeight="12.75"/>
  <cols>
    <col min="1" max="1" width="5.33203125" style="195" customWidth="1"/>
    <col min="2" max="2" width="10.5" style="195" customWidth="1"/>
    <col min="3" max="3" width="12.83203125" style="195" customWidth="1"/>
    <col min="4" max="4" width="7.33203125" style="195" customWidth="1"/>
    <col min="5" max="5" width="74.5" style="195" customWidth="1"/>
    <col min="6" max="6" width="26.33203125" style="195" customWidth="1"/>
    <col min="7" max="7" width="18.5" style="195" customWidth="1"/>
    <col min="8" max="8" width="18.66015625" style="195" customWidth="1"/>
    <col min="9" max="9" width="18.5" style="195" customWidth="1"/>
    <col min="10" max="16384" width="13.33203125" style="195" customWidth="1"/>
  </cols>
  <sheetData>
    <row r="2" spans="6:7" ht="22.5" customHeight="1">
      <c r="F2" s="517" t="s">
        <v>367</v>
      </c>
      <c r="G2" s="518"/>
    </row>
    <row r="4" spans="1:9" s="199" customFormat="1" ht="31.5" customHeight="1">
      <c r="A4" s="196"/>
      <c r="B4" s="513" t="s">
        <v>479</v>
      </c>
      <c r="C4" s="513"/>
      <c r="D4" s="513"/>
      <c r="E4" s="513"/>
      <c r="F4" s="513"/>
      <c r="G4" s="513"/>
      <c r="H4" s="513"/>
      <c r="I4" s="198"/>
    </row>
    <row r="5" spans="1:9" ht="31.5" customHeight="1" thickBot="1">
      <c r="A5" s="196"/>
      <c r="B5" s="197"/>
      <c r="C5" s="197"/>
      <c r="D5" s="197"/>
      <c r="E5" s="197"/>
      <c r="F5" s="197"/>
      <c r="G5" s="197"/>
      <c r="H5" s="197"/>
      <c r="I5" s="198"/>
    </row>
    <row r="6" spans="1:9" ht="16.5" customHeight="1">
      <c r="A6" s="519" t="s">
        <v>368</v>
      </c>
      <c r="B6" s="519" t="s">
        <v>82</v>
      </c>
      <c r="C6" s="519" t="s">
        <v>83</v>
      </c>
      <c r="D6" s="519" t="s">
        <v>466</v>
      </c>
      <c r="E6" s="510" t="s">
        <v>360</v>
      </c>
      <c r="F6" s="510" t="s">
        <v>467</v>
      </c>
      <c r="G6" s="510" t="s">
        <v>468</v>
      </c>
      <c r="H6" s="510" t="s">
        <v>469</v>
      </c>
      <c r="I6" s="510" t="s">
        <v>336</v>
      </c>
    </row>
    <row r="7" spans="1:9" ht="13.5">
      <c r="A7" s="520"/>
      <c r="B7" s="520"/>
      <c r="C7" s="520"/>
      <c r="D7" s="520"/>
      <c r="E7" s="511"/>
      <c r="F7" s="511"/>
      <c r="G7" s="511"/>
      <c r="H7" s="511"/>
      <c r="I7" s="511"/>
    </row>
    <row r="8" spans="1:9" ht="14.25" thickBot="1">
      <c r="A8" s="521"/>
      <c r="B8" s="521"/>
      <c r="C8" s="521"/>
      <c r="D8" s="522"/>
      <c r="E8" s="512"/>
      <c r="F8" s="512"/>
      <c r="G8" s="512"/>
      <c r="H8" s="512"/>
      <c r="I8" s="512"/>
    </row>
    <row r="9" spans="1:9" ht="14.25" thickBot="1">
      <c r="A9" s="200">
        <v>1</v>
      </c>
      <c r="B9" s="201">
        <v>2</v>
      </c>
      <c r="C9" s="201">
        <v>3</v>
      </c>
      <c r="D9" s="217">
        <v>4</v>
      </c>
      <c r="E9" s="201">
        <v>5</v>
      </c>
      <c r="F9" s="217">
        <v>6</v>
      </c>
      <c r="G9" s="201">
        <v>7</v>
      </c>
      <c r="H9" s="201">
        <v>8</v>
      </c>
      <c r="I9" s="201">
        <v>9</v>
      </c>
    </row>
    <row r="10" spans="1:9" s="208" customFormat="1" ht="57" customHeight="1" thickBot="1">
      <c r="A10" s="202">
        <v>1</v>
      </c>
      <c r="B10" s="203">
        <v>921</v>
      </c>
      <c r="C10" s="216">
        <v>92120</v>
      </c>
      <c r="D10" s="218" t="s">
        <v>436</v>
      </c>
      <c r="E10" s="215" t="s">
        <v>451</v>
      </c>
      <c r="F10" s="221" t="s">
        <v>480</v>
      </c>
      <c r="G10" s="219">
        <v>2000</v>
      </c>
      <c r="H10" s="206">
        <v>2000</v>
      </c>
      <c r="I10" s="207">
        <f>H10/G10</f>
        <v>1</v>
      </c>
    </row>
    <row r="11" spans="1:9" s="208" customFormat="1" ht="30" customHeight="1" thickBot="1">
      <c r="A11" s="202">
        <v>2</v>
      </c>
      <c r="B11" s="203">
        <v>926</v>
      </c>
      <c r="C11" s="203">
        <v>92605</v>
      </c>
      <c r="D11" s="204">
        <v>2710</v>
      </c>
      <c r="E11" s="205" t="s">
        <v>470</v>
      </c>
      <c r="F11" s="220" t="s">
        <v>471</v>
      </c>
      <c r="G11" s="206">
        <v>2000</v>
      </c>
      <c r="H11" s="206">
        <v>0</v>
      </c>
      <c r="I11" s="207">
        <f>H11/G11</f>
        <v>0</v>
      </c>
    </row>
    <row r="12" spans="1:9" ht="14.25" thickBot="1">
      <c r="A12" s="514" t="s">
        <v>366</v>
      </c>
      <c r="B12" s="515"/>
      <c r="C12" s="515"/>
      <c r="D12" s="515"/>
      <c r="E12" s="516"/>
      <c r="F12" s="209"/>
      <c r="G12" s="210">
        <f>SUM(G10:G11)</f>
        <v>4000</v>
      </c>
      <c r="H12" s="210">
        <f>SUM(H10:H11)</f>
        <v>2000</v>
      </c>
      <c r="I12" s="211">
        <f>H12/G12</f>
        <v>0.5</v>
      </c>
    </row>
  </sheetData>
  <sheetProtection/>
  <mergeCells count="12">
    <mergeCell ref="F2:G2"/>
    <mergeCell ref="I6:I8"/>
    <mergeCell ref="A6:A8"/>
    <mergeCell ref="B6:B8"/>
    <mergeCell ref="C6:C8"/>
    <mergeCell ref="D6:D8"/>
    <mergeCell ref="E6:E8"/>
    <mergeCell ref="F6:F8"/>
    <mergeCell ref="G6:G8"/>
    <mergeCell ref="B4:H4"/>
    <mergeCell ref="A12:E12"/>
    <mergeCell ref="H6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K18"/>
  <sheetViews>
    <sheetView view="pageBreakPreview" zoomScaleSheetLayoutView="100" zoomScalePageLayoutView="0" workbookViewId="0" topLeftCell="A10">
      <selection activeCell="H16" sqref="H16"/>
    </sheetView>
  </sheetViews>
  <sheetFormatPr defaultColWidth="9.33203125" defaultRowHeight="12.75"/>
  <cols>
    <col min="1" max="1" width="8.5" style="28" customWidth="1"/>
    <col min="2" max="2" width="27" style="28" customWidth="1"/>
    <col min="3" max="3" width="15.5" style="28" customWidth="1"/>
    <col min="4" max="4" width="19.83203125" style="28" customWidth="1"/>
    <col min="5" max="5" width="13" style="28" hidden="1" customWidth="1"/>
    <col min="6" max="6" width="11.5" style="28" hidden="1" customWidth="1"/>
    <col min="7" max="7" width="13.5" style="28" hidden="1" customWidth="1"/>
    <col min="8" max="8" width="20.5" style="28" customWidth="1"/>
    <col min="9" max="9" width="14.16015625" style="28" hidden="1" customWidth="1"/>
    <col min="10" max="10" width="14.83203125" style="28" customWidth="1"/>
    <col min="11" max="11" width="15.5" style="28" hidden="1" customWidth="1"/>
    <col min="12" max="16384" width="11.5" style="28" customWidth="1"/>
  </cols>
  <sheetData>
    <row r="1" spans="8:10" ht="12.75">
      <c r="H1" s="523" t="s">
        <v>472</v>
      </c>
      <c r="I1" s="523"/>
      <c r="J1" s="523"/>
    </row>
    <row r="3" spans="2:11" ht="12.75">
      <c r="B3" s="524" t="s">
        <v>481</v>
      </c>
      <c r="C3" s="524"/>
      <c r="D3" s="524"/>
      <c r="E3" s="524"/>
      <c r="F3" s="524"/>
      <c r="G3" s="524"/>
      <c r="H3" s="524"/>
      <c r="I3" s="524"/>
      <c r="J3" s="524"/>
      <c r="K3" s="524"/>
    </row>
    <row r="4" spans="2:11" ht="12.75"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6" spans="1:11" ht="12.75">
      <c r="A6" s="40"/>
      <c r="B6" s="40"/>
      <c r="C6" s="40"/>
      <c r="D6" s="40"/>
      <c r="E6" s="40"/>
      <c r="F6" s="40"/>
      <c r="G6" s="40"/>
      <c r="H6" s="40"/>
      <c r="I6" s="40"/>
      <c r="K6" s="41" t="s">
        <v>357</v>
      </c>
    </row>
    <row r="7" spans="1:11" s="42" customFormat="1" ht="28.5" customHeight="1">
      <c r="A7" s="531" t="s">
        <v>368</v>
      </c>
      <c r="B7" s="531" t="s">
        <v>369</v>
      </c>
      <c r="C7" s="525" t="s">
        <v>370</v>
      </c>
      <c r="D7" s="532" t="s">
        <v>371</v>
      </c>
      <c r="E7" s="533"/>
      <c r="F7" s="533"/>
      <c r="G7" s="534"/>
      <c r="H7" s="525" t="s">
        <v>528</v>
      </c>
      <c r="I7" s="525"/>
      <c r="J7" s="525" t="s">
        <v>372</v>
      </c>
      <c r="K7" s="525" t="s">
        <v>462</v>
      </c>
    </row>
    <row r="8" spans="1:11" s="42" customFormat="1" ht="15" customHeight="1">
      <c r="A8" s="531"/>
      <c r="B8" s="531"/>
      <c r="C8" s="525"/>
      <c r="D8" s="525" t="s">
        <v>373</v>
      </c>
      <c r="E8" s="526" t="s">
        <v>374</v>
      </c>
      <c r="F8" s="527"/>
      <c r="G8" s="528"/>
      <c r="H8" s="525" t="s">
        <v>373</v>
      </c>
      <c r="I8" s="525" t="s">
        <v>375</v>
      </c>
      <c r="J8" s="525"/>
      <c r="K8" s="525"/>
    </row>
    <row r="9" spans="1:11" s="42" customFormat="1" ht="18" customHeight="1">
      <c r="A9" s="531"/>
      <c r="B9" s="531"/>
      <c r="C9" s="525"/>
      <c r="D9" s="525"/>
      <c r="E9" s="535" t="s">
        <v>376</v>
      </c>
      <c r="F9" s="526" t="s">
        <v>374</v>
      </c>
      <c r="G9" s="528"/>
      <c r="H9" s="525"/>
      <c r="I9" s="525"/>
      <c r="J9" s="525"/>
      <c r="K9" s="525"/>
    </row>
    <row r="10" spans="1:11" s="42" customFormat="1" ht="42" customHeight="1">
      <c r="A10" s="531"/>
      <c r="B10" s="531"/>
      <c r="C10" s="525"/>
      <c r="D10" s="525"/>
      <c r="E10" s="536"/>
      <c r="F10" s="43" t="s">
        <v>377</v>
      </c>
      <c r="G10" s="43" t="s">
        <v>378</v>
      </c>
      <c r="H10" s="525"/>
      <c r="I10" s="525"/>
      <c r="J10" s="525"/>
      <c r="K10" s="525"/>
    </row>
    <row r="11" spans="1:11" ht="7.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</row>
    <row r="12" spans="1:11" s="50" customFormat="1" ht="19.5" customHeight="1">
      <c r="A12" s="45" t="s">
        <v>379</v>
      </c>
      <c r="B12" s="46" t="s">
        <v>380</v>
      </c>
      <c r="C12" s="47"/>
      <c r="D12" s="48"/>
      <c r="E12" s="48"/>
      <c r="F12" s="49"/>
      <c r="G12" s="49"/>
      <c r="H12" s="48"/>
      <c r="I12" s="49"/>
      <c r="J12" s="48"/>
      <c r="K12" s="45"/>
    </row>
    <row r="13" spans="1:11" ht="19.5" customHeight="1">
      <c r="A13" s="51"/>
      <c r="B13" s="52" t="s">
        <v>381</v>
      </c>
      <c r="C13" s="53"/>
      <c r="D13" s="54"/>
      <c r="E13" s="55"/>
      <c r="F13" s="56"/>
      <c r="G13" s="56"/>
      <c r="H13" s="57"/>
      <c r="I13" s="56"/>
      <c r="J13" s="53"/>
      <c r="K13" s="58"/>
    </row>
    <row r="14" spans="1:11" ht="19.5" customHeight="1">
      <c r="A14" s="51"/>
      <c r="B14" s="59" t="s">
        <v>382</v>
      </c>
      <c r="C14" s="60">
        <v>14940.81</v>
      </c>
      <c r="D14" s="60">
        <v>1212000</v>
      </c>
      <c r="E14" s="61">
        <v>78800</v>
      </c>
      <c r="F14" s="61">
        <v>0</v>
      </c>
      <c r="G14" s="61">
        <v>78800</v>
      </c>
      <c r="H14" s="61">
        <v>1212000</v>
      </c>
      <c r="I14" s="56"/>
      <c r="J14" s="60">
        <f>D14+C14-H14</f>
        <v>14940.810000000056</v>
      </c>
      <c r="K14" s="58" t="s">
        <v>383</v>
      </c>
    </row>
    <row r="15" spans="1:11" ht="19.5" customHeight="1">
      <c r="A15" s="51"/>
      <c r="B15" s="59" t="s">
        <v>384</v>
      </c>
      <c r="C15" s="60">
        <v>14940.81</v>
      </c>
      <c r="D15" s="60">
        <v>1112908.49</v>
      </c>
      <c r="E15" s="61">
        <v>78800</v>
      </c>
      <c r="F15" s="61">
        <v>0</v>
      </c>
      <c r="G15" s="61">
        <v>78800</v>
      </c>
      <c r="H15" s="61">
        <v>1083362.59</v>
      </c>
      <c r="I15" s="91"/>
      <c r="J15" s="60">
        <f>D15+C15-H15</f>
        <v>44486.70999999996</v>
      </c>
      <c r="K15" s="92">
        <f>I15</f>
        <v>0</v>
      </c>
    </row>
    <row r="16" spans="1:11" s="50" customFormat="1" ht="19.5" customHeight="1">
      <c r="A16" s="62"/>
      <c r="B16" s="63" t="s">
        <v>385</v>
      </c>
      <c r="C16" s="64" t="s">
        <v>383</v>
      </c>
      <c r="D16" s="65">
        <f>D15/D14*100</f>
        <v>91.82413283828382</v>
      </c>
      <c r="E16" s="65" t="s">
        <v>383</v>
      </c>
      <c r="F16" s="65" t="s">
        <v>383</v>
      </c>
      <c r="G16" s="65" t="s">
        <v>383</v>
      </c>
      <c r="H16" s="66">
        <f>H15/H14*100</f>
        <v>89.38635231023103</v>
      </c>
      <c r="I16" s="65" t="s">
        <v>383</v>
      </c>
      <c r="J16" s="65" t="s">
        <v>383</v>
      </c>
      <c r="K16" s="67" t="s">
        <v>383</v>
      </c>
    </row>
    <row r="18" spans="2:11" ht="33" customHeight="1">
      <c r="B18" s="529" t="s">
        <v>529</v>
      </c>
      <c r="C18" s="530"/>
      <c r="D18" s="530"/>
      <c r="E18" s="530"/>
      <c r="F18" s="530"/>
      <c r="G18" s="530"/>
      <c r="H18" s="530"/>
      <c r="I18" s="530"/>
      <c r="J18" s="530"/>
      <c r="K18" s="530"/>
    </row>
  </sheetData>
  <sheetProtection/>
  <mergeCells count="16">
    <mergeCell ref="B18:K18"/>
    <mergeCell ref="A7:A10"/>
    <mergeCell ref="B7:B10"/>
    <mergeCell ref="C7:C10"/>
    <mergeCell ref="D7:G7"/>
    <mergeCell ref="E9:E10"/>
    <mergeCell ref="F9:G9"/>
    <mergeCell ref="H1:J1"/>
    <mergeCell ref="B3:K4"/>
    <mergeCell ref="K7:K10"/>
    <mergeCell ref="D8:D10"/>
    <mergeCell ref="E8:G8"/>
    <mergeCell ref="H8:H10"/>
    <mergeCell ref="I8:I10"/>
    <mergeCell ref="H7:I7"/>
    <mergeCell ref="J7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RyszardM</cp:lastModifiedBy>
  <cp:lastPrinted>2017-04-03T09:29:43Z</cp:lastPrinted>
  <dcterms:created xsi:type="dcterms:W3CDTF">2015-03-23T12:02:14Z</dcterms:created>
  <dcterms:modified xsi:type="dcterms:W3CDTF">2017-04-07T08:40:06Z</dcterms:modified>
  <cp:category/>
  <cp:version/>
  <cp:contentType/>
  <cp:contentStatus/>
</cp:coreProperties>
</file>