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Area" localSheetId="0">'doc1'!$A$1:$K$175</definedName>
    <definedName name="_xlnm.Print_Titles" localSheetId="0">'doc1'!$3:$4</definedName>
  </definedNames>
  <calcPr fullCalcOnLoad="1"/>
</workbook>
</file>

<file path=xl/sharedStrings.xml><?xml version="1.0" encoding="utf-8"?>
<sst xmlns="http://schemas.openxmlformats.org/spreadsheetml/2006/main" count="481" uniqueCount="301">
  <si>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</si>
  <si>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</si>
  <si>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</si>
  <si>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</si>
  <si>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</si>
  <si>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</si>
  <si>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</si>
  <si>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</si>
  <si>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</si>
  <si>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</si>
  <si>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</si>
  <si>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</si>
  <si>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396 230,71</t>
  </si>
  <si>
    <t xml:space="preserve">w tym z tytułu dotacji i środków na finansowanie wydatków na realizację zadań finansowanych z udziałem środków, o których mowa w art. 5 ust. 1 pkt 2 i 3 
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</si>
  <si>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</si>
  <si>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</si>
  <si>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</si>
  <si>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</si>
  <si>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020</t>
  </si>
  <si>
    <t>Leśnictwo</t>
  </si>
  <si>
    <t>10 000,00</t>
  </si>
  <si>
    <t>02095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</si>
  <si>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</si>
  <si>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</si>
  <si>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</si>
  <si>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</si>
  <si>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43 800,00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</si>
  <si>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</si>
  <si>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</si>
  <si>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</si>
  <si>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</si>
  <si>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</si>
  <si>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</si>
  <si>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278 000,00</t>
  </si>
  <si>
    <t>70005</t>
  </si>
  <si>
    <t>Gospodarka gruntami i nieruchomościami</t>
  </si>
  <si>
    <t>0550</t>
  </si>
  <si>
    <t>Wpływy z opłat z tytułu użytkowania wieczystego nieruchomości</t>
  </si>
  <si>
    <t>15 000,00</t>
  </si>
  <si>
    <t>0690</t>
  </si>
  <si>
    <t>Wpływy z różnych opłat</t>
  </si>
  <si>
    <t>1 000,00</t>
  </si>
  <si>
    <t>250 000,00</t>
  </si>
  <si>
    <t>0920</t>
  </si>
  <si>
    <t>Wpływy z pozostałych odsetek</t>
  </si>
  <si>
    <t>0970</t>
  </si>
  <si>
    <t>Wpływy z różnych dochodów</t>
  </si>
  <si>
    <t>2 000,00</t>
  </si>
  <si>
    <t>710</t>
  </si>
  <si>
    <t>Działalność usługowa</t>
  </si>
  <si>
    <t>37 500,00</t>
  </si>
  <si>
    <t>71035</t>
  </si>
  <si>
    <t>Cmentarze</t>
  </si>
  <si>
    <t>0830</t>
  </si>
  <si>
    <t>Wpływy z usług</t>
  </si>
  <si>
    <t>28 000,00</t>
  </si>
  <si>
    <t>2020</t>
  </si>
  <si>
    <t>Dotacje celowe otrzymane z budżetu państwa na zadania bieżące realizowane przez gminę na podstawie porozumień z organami administracji rządowej</t>
  </si>
  <si>
    <t>9 500,00</t>
  </si>
  <si>
    <t>750</t>
  </si>
  <si>
    <t>Administracja publiczna</t>
  </si>
  <si>
    <t>29 749,00</t>
  </si>
  <si>
    <t>75011</t>
  </si>
  <si>
    <t>Urzędy wojewódzkie</t>
  </si>
  <si>
    <t>27 349,00</t>
  </si>
  <si>
    <t>75023</t>
  </si>
  <si>
    <t>Urzędy gmin (miast i miast na prawach powiatu)</t>
  </si>
  <si>
    <t>2 400,00</t>
  </si>
  <si>
    <t>751</t>
  </si>
  <si>
    <t>Urzędy naczelnych organów władzy państwowej, kontroli i ochrony prawa oraz sądownictwa</t>
  </si>
  <si>
    <t>4 948,00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</si>
  <si>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</si>
  <si>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</si>
  <si>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</si>
  <si>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</si>
  <si>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6 047 541,00</t>
  </si>
  <si>
    <t>75601</t>
  </si>
  <si>
    <t>Wpływy z podatku dochodowego od osób fizycznych</t>
  </si>
  <si>
    <t>5 000,00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</si>
  <si>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</si>
  <si>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</si>
  <si>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</si>
  <si>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</si>
  <si>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1 832 332,00</t>
  </si>
  <si>
    <t>0310</t>
  </si>
  <si>
    <t>Wpływy z podatku od nieruchomości</t>
  </si>
  <si>
    <t>1 100 000,00</t>
  </si>
  <si>
    <t>0320</t>
  </si>
  <si>
    <t>Wpływy z podatku rolnego</t>
  </si>
  <si>
    <t>370 000,00</t>
  </si>
  <si>
    <t>0330</t>
  </si>
  <si>
    <t>Wpływy z podatku leśnego</t>
  </si>
  <si>
    <t>175 000,00</t>
  </si>
  <si>
    <t>0340</t>
  </si>
  <si>
    <t>Wpływy z podatku od środków transportowych</t>
  </si>
  <si>
    <t>12 700,00</t>
  </si>
  <si>
    <t>0500</t>
  </si>
  <si>
    <t>Wpływy z podatku od czynności cywilnoprawnych</t>
  </si>
  <si>
    <t>173 632,00</t>
  </si>
  <si>
    <t>0910</t>
  </si>
  <si>
    <t>Wpływy z odsetek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</si>
  <si>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</si>
  <si>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</si>
  <si>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1 796 500,00</t>
  </si>
  <si>
    <t>630 000,00</t>
  </si>
  <si>
    <t>900 000,00</t>
  </si>
  <si>
    <t>114 500,00</t>
  </si>
  <si>
    <t>0360</t>
  </si>
  <si>
    <t>Wpływy z podatku od spadków i darowizn</t>
  </si>
  <si>
    <t>40 000,00</t>
  </si>
  <si>
    <t>0430</t>
  </si>
  <si>
    <t>Wpływy z opłaty targowej</t>
  </si>
  <si>
    <t>80 000,00</t>
  </si>
  <si>
    <t>24 000,00</t>
  </si>
  <si>
    <t>75618</t>
  </si>
  <si>
    <t>Wpływy z innych opłat stanowiących dochody jednostek samorządu terytorialnego na podstawie ustaw</t>
  </si>
  <si>
    <t>469 300,00</t>
  </si>
  <si>
    <t>0410</t>
  </si>
  <si>
    <t>Wpływy z opłaty skarbowej</t>
  </si>
  <si>
    <t>55 000,00</t>
  </si>
  <si>
    <t>0460</t>
  </si>
  <si>
    <t>Wpływy z opłaty eksploatacyjnej</t>
  </si>
  <si>
    <t>300 000,00</t>
  </si>
  <si>
    <t>0480</t>
  </si>
  <si>
    <t>Wpływy z opłat za zezwolenia na sprzedaż napojów alkoholowych</t>
  </si>
  <si>
    <t>82 000,00</t>
  </si>
  <si>
    <t>0490</t>
  </si>
  <si>
    <t>Wpływy z innych lokalnych opłat pobieranych przez jednostki samorządu terytorialnego na podstawie odrębnych ustaw</t>
  </si>
  <si>
    <t>25 000,00</t>
  </si>
  <si>
    <t>0570</t>
  </si>
  <si>
    <t>Wpływy z tytułu grzywien, mandatów i innych kar pieniężnych od osób fizycznych</t>
  </si>
  <si>
    <t>6 000,00</t>
  </si>
  <si>
    <t>1 300,00</t>
  </si>
  <si>
    <t>75621</t>
  </si>
  <si>
    <t>Udziały gmin w podatkach stanowiących dochód budżetu państwa</t>
  </si>
  <si>
    <t>1 944 409,00</t>
  </si>
  <si>
    <t>0010</t>
  </si>
  <si>
    <t>1 864 409,00</t>
  </si>
  <si>
    <t>0020</t>
  </si>
  <si>
    <t>Wpływy z podatku dochodowego od osób prawnych</t>
  </si>
  <si>
    <t>758</t>
  </si>
  <si>
    <t>Różne rozliczenia</t>
  </si>
  <si>
    <t>6 668 565,00</t>
  </si>
  <si>
    <t>75801</t>
  </si>
  <si>
    <t>Część oświatowa subwencji ogólnej dla jednostek samorządu terytorialnego</t>
  </si>
  <si>
    <t>4 654 022,00</t>
  </si>
  <si>
    <t>2920</t>
  </si>
  <si>
    <t>Subwencje ogólne z budżetu państwa</t>
  </si>
  <si>
    <t>75807</t>
  </si>
  <si>
    <t>Część wyrównawcza subwencji ogólnej dla gmin</t>
  </si>
  <si>
    <t>1 869 300,00</t>
  </si>
  <si>
    <t>75814</t>
  </si>
  <si>
    <t>Różne rozliczenia finansowe</t>
  </si>
  <si>
    <t>71 300,00</t>
  </si>
  <si>
    <t>20 000,00</t>
  </si>
  <si>
    <t>2030</t>
  </si>
  <si>
    <t>Dotacje celowe otrzymane z budżetu państwa na realizację własnych zadań bieżących gmin (związków gmin, związków powiatowo-gminnych)</t>
  </si>
  <si>
    <t>26 300,00</t>
  </si>
  <si>
    <t>75831</t>
  </si>
  <si>
    <t>Część równoważąca subwencji ogólnej dla gmin</t>
  </si>
  <si>
    <t>73 943,00</t>
  </si>
  <si>
    <t>801</t>
  </si>
  <si>
    <t>Oświata i wychowanie</t>
  </si>
  <si>
    <t>257 870,00</t>
  </si>
  <si>
    <t>80101</t>
  </si>
  <si>
    <t>Szkoły podstawowe</t>
  </si>
  <si>
    <t>80104</t>
  </si>
  <si>
    <t xml:space="preserve">Przedszkola </t>
  </si>
  <si>
    <t>243 070,00</t>
  </si>
  <si>
    <t>0660</t>
  </si>
  <si>
    <t>Wpływy z opłat za korzystanie z wychowania przedszkolnego</t>
  </si>
  <si>
    <t>14 500,00</t>
  </si>
  <si>
    <t>0670</t>
  </si>
  <si>
    <t>Wpływy z opłat za korzystanie z wyżywienia w jednostkach realizujących zadania z zakresu wychowania przedszkolnego</t>
  </si>
  <si>
    <t>76 500,00</t>
  </si>
  <si>
    <t>152 070,00</t>
  </si>
  <si>
    <t>80110</t>
  </si>
  <si>
    <t>Gimnazja</t>
  </si>
  <si>
    <t>3 500,00</t>
  </si>
  <si>
    <t>80114</t>
  </si>
  <si>
    <t>Zespoły obsługi ekonomiczno-administracyjnej szkół</t>
  </si>
  <si>
    <t>1 800,00</t>
  </si>
  <si>
    <t>600,00</t>
  </si>
  <si>
    <t>1 200,00</t>
  </si>
  <si>
    <t>852</t>
  </si>
  <si>
    <t>Pomoc społeczna</t>
  </si>
  <si>
    <t>4 559 014,37</t>
  </si>
  <si>
    <t>85211</t>
  </si>
  <si>
    <t>Świadczenie wychowawcze</t>
  </si>
  <si>
    <t>2 190 397,00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</si>
  <si>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</si>
  <si>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</si>
  <si>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85212</t>
  </si>
  <si>
    <t>Świadczenia rodzinne, świadczenia z funduszu alimentacyjnego oraz składki na ubezpieczenia emerytalne i rentowe z ubezpieczenia społecznego</t>
  </si>
  <si>
    <t>1 743 000,00</t>
  </si>
  <si>
    <t>1 733 000,00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</si>
  <si>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</si>
  <si>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</si>
  <si>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</si>
  <si>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</si>
  <si>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43 360,00</t>
  </si>
  <si>
    <t>17 360,00</t>
  </si>
  <si>
    <t>26 000,00</t>
  </si>
  <si>
    <t>85214</t>
  </si>
  <si>
    <t>Zasiłki i pomoc w naturze oraz składki na ubezpieczenia emerytalne i rentowe</t>
  </si>
  <si>
    <t>143 000,00</t>
  </si>
  <si>
    <t>85215</t>
  </si>
  <si>
    <t>Dodatki mieszkaniowe</t>
  </si>
  <si>
    <t>1 157,37</t>
  </si>
  <si>
    <t>85216</t>
  </si>
  <si>
    <t>Zasiłki stałe</t>
  </si>
  <si>
    <t>208 000,00</t>
  </si>
  <si>
    <t>85219</t>
  </si>
  <si>
    <t>Ośrodki pomocy społecznej</t>
  </si>
  <si>
    <t>116 000,00</t>
  </si>
  <si>
    <t>16 000,00</t>
  </si>
  <si>
    <t>100 000,00</t>
  </si>
  <si>
    <t>85228</t>
  </si>
  <si>
    <t>Usługi opiekuńcze i specjalistyczne usługi opiekuńcze</t>
  </si>
  <si>
    <t>14 000,00</t>
  </si>
  <si>
    <t>85295</t>
  </si>
  <si>
    <t>100 100,00</t>
  </si>
  <si>
    <t>100,00</t>
  </si>
  <si>
    <t>854</t>
  </si>
  <si>
    <t>Edukacyjna opieka wychowawcza</t>
  </si>
  <si>
    <t>79 728,00</t>
  </si>
  <si>
    <t>85415</t>
  </si>
  <si>
    <t>Pomoc materialna dla uczniów</t>
  </si>
  <si>
    <t>900</t>
  </si>
  <si>
    <t>Gospodarka komunalna i ochrona środowiska</t>
  </si>
  <si>
    <t>730 200,00</t>
  </si>
  <si>
    <t>90002</t>
  </si>
  <si>
    <t>Gospodarka odpadami</t>
  </si>
  <si>
    <t>715 000,00</t>
  </si>
  <si>
    <t>610 000,00</t>
  </si>
  <si>
    <t>105 000,00</t>
  </si>
  <si>
    <t>90019</t>
  </si>
  <si>
    <t>Wpływy i wydatki związane z gromadzeniem środków z opłat i kar za korzystanie ze środowiska</t>
  </si>
  <si>
    <t>15 200,00</t>
  </si>
  <si>
    <t>14 700,00</t>
  </si>
  <si>
    <t>500,00</t>
  </si>
  <si>
    <t>921</t>
  </si>
  <si>
    <t>Kultura i ochrona dziedzictwa narodowego</t>
  </si>
  <si>
    <t>35 000,00</t>
  </si>
  <si>
    <t>92109</t>
  </si>
  <si>
    <t>Domy i ośrodki kultury, świetlice i kluby</t>
  </si>
  <si>
    <t>92195</t>
  </si>
  <si>
    <t>0960</t>
  </si>
  <si>
    <t>Wpływy z otrzymanych spadków, zapisów i darowizn w postaci pieniężnej</t>
  </si>
  <si>
    <t>926</t>
  </si>
  <si>
    <t>Kultura fizyczna</t>
  </si>
  <si>
    <t>22 700,00</t>
  </si>
  <si>
    <t>92601</t>
  </si>
  <si>
    <t>Obiekty sportowe</t>
  </si>
  <si>
    <t>92605</t>
  </si>
  <si>
    <t>Zadania w zakresie kultury fizycznej</t>
  </si>
  <si>
    <t>7 700,00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</si>
  <si>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</si>
  <si>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</si>
  <si>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razem:</t>
  </si>
  <si>
    <t>19 200 846,08</t>
  </si>
  <si>
    <t>majątkowe</t>
  </si>
  <si>
    <t>30 000,00</t>
  </si>
  <si>
    <t>6620</t>
  </si>
  <si>
    <t>Dotacje celowe otrzymane z powiatu na inwestycje i zakupy inwestycyjne realizowane na podstawie porozumień (umów) między jednostkami samorządu terytorialnego</t>
  </si>
  <si>
    <t>368 500,00</t>
  </si>
  <si>
    <t>0760</t>
  </si>
  <si>
    <t>Wpływy z tytułu przekształcenia prawa użytkowania wieczystego przysługującego osobom fizycznym w prawo własności</t>
  </si>
  <si>
    <t>2 500,00</t>
  </si>
  <si>
    <t>0770</t>
  </si>
  <si>
    <t>Wpłaty z tytułu odpłatnego nabycia prawa własności oraz prawa użytkowania wieczystego nieruchomości</t>
  </si>
  <si>
    <t>366 000,00</t>
  </si>
  <si>
    <t>6330</t>
  </si>
  <si>
    <t>Dotacje celowe otrzymane z budżetu państwa na realizację inwestycji i zakupów inwestycyjnych własnych gmin (związków gmin, związków powiatowo-gminnych)</t>
  </si>
  <si>
    <t>325 000,00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</si>
  <si>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</si>
  <si>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</si>
  <si>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795 885,00</t>
  </si>
  <si>
    <t>756 885,00</t>
  </si>
  <si>
    <t>92120</t>
  </si>
  <si>
    <t>Ochrona zabytków i opieka nad zabytkami</t>
  </si>
  <si>
    <t>6560</t>
  </si>
  <si>
    <t>Dotacje celowe otrzymane z budżetu na finansowanie lub dofinansowanie zadań inwestycyjnych obiektów zabytkowych, wykonywanych przez jednostki zaliczane do sektora finansów publicznych</t>
  </si>
  <si>
    <t>39 000,00</t>
  </si>
  <si>
    <t>1 544 385,00</t>
  </si>
  <si>
    <t>1 081 885,00</t>
  </si>
  <si>
    <t>Ogółem:</t>
  </si>
  <si>
    <t>20 745 231,08</t>
  </si>
  <si>
    <t xml:space="preserve">w tym z tytułu dotacji
i środków na finansowanie wydatków na realizację zadań finansowanych z udziałem środków, o których mowa w art. 5 ust. 1 pkt 2 i 3 
</t>
  </si>
  <si>
    <t>(* kol 2 do wykorzystania fakultatywnego)</t>
  </si>
  <si>
    <t>0870</t>
  </si>
  <si>
    <t>90020</t>
  </si>
  <si>
    <t>0400</t>
  </si>
  <si>
    <t>Wpływy ze sprzedaży składników majątkowych</t>
  </si>
  <si>
    <t>Wpływy i wydatki związane z gromadzeniem środków z opłat produktowych</t>
  </si>
  <si>
    <t>Wpływy z opłaty produktowej</t>
  </si>
  <si>
    <t>% wykonania planu</t>
  </si>
  <si>
    <t>Załącznik nr 1</t>
  </si>
  <si>
    <t xml:space="preserve">Plan wg stanu na 30.06.2016 </t>
  </si>
  <si>
    <t>Wykonanie na dzień 30.06.2016</t>
  </si>
  <si>
    <t>Wykonanie Planu dochodów budżetu Gminy Trzcińsko-Zdrój                                                                                                                                                za I półrocze  2016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</si>
</sst>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sz val="9"/>
      <color indexed="8"/>
      <name val="Arial"/>
      <family val="9"/>
    </font>
    <font>
      <b/>
      <sz val="9"/>
      <color indexed="8"/>
      <name val="Arial"/>
      <family val="9"/>
    </font>
    <font>
      <b/>
      <sz val="8"/>
      <color indexed="8"/>
      <name val="Arial"/>
      <family val="9"/>
    </font>
    <font>
      <sz val="8"/>
      <name val="Arial"/>
      <family val="9"/>
    </font>
    <font>
      <sz val="10"/>
      <color indexed="10"/>
      <name val="Arial"/>
      <family val="9"/>
    </font>
    <font>
      <sz val="10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6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0" fillId="2" borderId="1" xfId="0" applyAlignment="1">
      <alignment horizontal="center" vertical="center" wrapText="1"/>
    </xf>
    <xf numFmtId="49" fontId="2" fillId="2" borderId="1" xfId="0" applyAlignment="1">
      <alignment horizontal="center" vertical="center" wrapText="1"/>
    </xf>
    <xf numFmtId="4" fontId="4" fillId="2" borderId="1" xfId="0" applyNumberFormat="1" applyAlignment="1">
      <alignment horizontal="center" vertical="center" wrapText="1"/>
    </xf>
    <xf numFmtId="4" fontId="0" fillId="2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0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9" fontId="0" fillId="2" borderId="2" xfId="0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0" fillId="2" borderId="3" xfId="0" applyBorder="1" applyAlignment="1">
      <alignment horizontal="left" vertical="center" wrapText="1"/>
    </xf>
    <xf numFmtId="49" fontId="0" fillId="2" borderId="4" xfId="0" applyBorder="1" applyAlignment="1">
      <alignment horizontal="left" vertical="center" wrapText="1"/>
    </xf>
    <xf numFmtId="49" fontId="0" fillId="2" borderId="2" xfId="0" applyBorder="1" applyAlignment="1">
      <alignment horizontal="center" vertical="center" wrapText="1"/>
    </xf>
    <xf numFmtId="49" fontId="0" fillId="2" borderId="3" xfId="0" applyBorder="1" applyAlignment="1">
      <alignment horizontal="right" vertical="center" wrapText="1"/>
    </xf>
    <xf numFmtId="49" fontId="0" fillId="2" borderId="2" xfId="0" applyBorder="1" applyAlignment="1">
      <alignment horizontal="right" vertical="center" wrapText="1"/>
    </xf>
    <xf numFmtId="49" fontId="0" fillId="2" borderId="2" xfId="0" applyFont="1" applyBorder="1" applyAlignment="1">
      <alignment horizontal="center" vertical="center" wrapText="1"/>
    </xf>
    <xf numFmtId="49" fontId="0" fillId="2" borderId="3" xfId="0" applyFont="1" applyBorder="1" applyAlignment="1">
      <alignment horizontal="right" vertical="center" wrapText="1"/>
    </xf>
    <xf numFmtId="49" fontId="0" fillId="2" borderId="1" xfId="0" applyFont="1" applyAlignment="1">
      <alignment horizontal="center" vertical="center" wrapText="1"/>
    </xf>
    <xf numFmtId="0" fontId="9" fillId="0" borderId="0" xfId="0" applyNumberFormat="1" applyFill="1" applyBorder="1" applyAlignment="1" applyProtection="1">
      <alignment/>
      <protection locked="0"/>
    </xf>
    <xf numFmtId="0" fontId="9" fillId="0" borderId="0" xfId="0" applyNumberForma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6" fillId="2" borderId="1" xfId="0" applyFont="1" applyAlignment="1">
      <alignment horizontal="center" vertical="center" wrapText="1"/>
    </xf>
    <xf numFmtId="4" fontId="6" fillId="2" borderId="1" xfId="0" applyNumberFormat="1" applyFont="1" applyAlignment="1">
      <alignment horizontal="center" vertical="center" wrapText="1"/>
    </xf>
    <xf numFmtId="3" fontId="4" fillId="2" borderId="1" xfId="0" applyNumberFormat="1" applyAlignment="1">
      <alignment horizontal="center" vertical="center" wrapText="1"/>
    </xf>
    <xf numFmtId="4" fontId="0" fillId="0" borderId="1" xfId="0" applyNumberFormat="1" applyFill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2" fillId="2" borderId="1" xfId="0" applyFont="1" applyAlignment="1">
      <alignment horizontal="center" vertical="center" wrapText="1"/>
    </xf>
    <xf numFmtId="4" fontId="6" fillId="2" borderId="1" xfId="0" applyNumberFormat="1" applyFont="1" applyAlignment="1">
      <alignment horizontal="right" vertical="center" wrapText="1"/>
    </xf>
    <xf numFmtId="4" fontId="6" fillId="3" borderId="1" xfId="0" applyNumberFormat="1" applyFont="1" applyFill="1" applyAlignment="1">
      <alignment horizontal="right" vertical="center" wrapText="1"/>
    </xf>
    <xf numFmtId="4" fontId="6" fillId="0" borderId="1" xfId="0" applyNumberFormat="1" applyFont="1" applyFill="1" applyAlignment="1">
      <alignment horizontal="right" vertical="center" wrapText="1"/>
    </xf>
    <xf numFmtId="49" fontId="6" fillId="2" borderId="3" xfId="0" applyFont="1" applyBorder="1" applyAlignment="1">
      <alignment horizontal="center" vertical="center" wrapText="1"/>
    </xf>
    <xf numFmtId="49" fontId="6" fillId="2" borderId="2" xfId="0" applyFont="1" applyBorder="1" applyAlignment="1">
      <alignment horizontal="center" vertical="center" wrapText="1"/>
    </xf>
    <xf numFmtId="49" fontId="6" fillId="2" borderId="3" xfId="0" applyFont="1" applyBorder="1" applyAlignment="1">
      <alignment horizontal="left" vertical="center" wrapText="1"/>
    </xf>
    <xf numFmtId="49" fontId="6" fillId="2" borderId="4" xfId="0" applyFont="1" applyBorder="1" applyAlignment="1">
      <alignment horizontal="left" vertical="center" wrapText="1"/>
    </xf>
    <xf numFmtId="49" fontId="6" fillId="2" borderId="2" xfId="0" applyFont="1" applyBorder="1" applyAlignment="1">
      <alignment horizontal="left" vertical="center" wrapText="1"/>
    </xf>
    <xf numFmtId="49" fontId="6" fillId="2" borderId="5" xfId="0" applyFont="1" applyBorder="1" applyAlignment="1">
      <alignment horizontal="center" vertical="center" wrapText="1"/>
    </xf>
    <xf numFmtId="49" fontId="12" fillId="2" borderId="5" xfId="0" applyFont="1" applyBorder="1" applyAlignment="1">
      <alignment horizontal="center" vertical="center" wrapText="1"/>
    </xf>
    <xf numFmtId="4" fontId="6" fillId="2" borderId="5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9" fontId="6" fillId="3" borderId="1" xfId="0" applyAlignment="1">
      <alignment horizontal="left" vertical="center" wrapText="1"/>
    </xf>
    <xf numFmtId="49" fontId="0" fillId="3" borderId="0" xfId="0" applyAlignment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Alignment="1">
      <alignment horizontal="center" vertical="center" wrapText="1"/>
    </xf>
    <xf numFmtId="49" fontId="4" fillId="2" borderId="1" xfId="0" applyAlignment="1">
      <alignment horizontal="center" vertical="center" wrapText="1"/>
    </xf>
    <xf numFmtId="49" fontId="5" fillId="3" borderId="6" xfId="0" applyBorder="1" applyAlignment="1">
      <alignment horizontal="center" vertical="center" wrapText="1"/>
    </xf>
    <xf numFmtId="49" fontId="5" fillId="3" borderId="7" xfId="0" applyBorder="1" applyAlignment="1">
      <alignment horizontal="center" vertical="center" wrapText="1"/>
    </xf>
    <xf numFmtId="49" fontId="5" fillId="3" borderId="8" xfId="0" applyBorder="1" applyAlignment="1">
      <alignment horizontal="center" vertical="center" wrapText="1"/>
    </xf>
    <xf numFmtId="49" fontId="12" fillId="2" borderId="1" xfId="0" applyFont="1" applyAlignment="1">
      <alignment horizontal="center" vertical="center" wrapText="1"/>
    </xf>
    <xf numFmtId="49" fontId="6" fillId="2" borderId="1" xfId="0" applyFont="1" applyAlignment="1">
      <alignment horizontal="left" vertical="center" wrapText="1"/>
    </xf>
    <xf numFmtId="49" fontId="0" fillId="2" borderId="1" xfId="0" applyAlignment="1">
      <alignment horizontal="center" vertical="center" wrapText="1"/>
    </xf>
    <xf numFmtId="49" fontId="0" fillId="2" borderId="1" xfId="0" applyAlignment="1">
      <alignment horizontal="left" vertical="center" wrapText="1"/>
    </xf>
    <xf numFmtId="49" fontId="5" fillId="3" borderId="9" xfId="0" applyAlignment="1">
      <alignment horizontal="right" vertical="center" wrapText="1"/>
    </xf>
    <xf numFmtId="49" fontId="5" fillId="3" borderId="10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2" fillId="2" borderId="5" xfId="0" applyFont="1" applyBorder="1" applyAlignment="1">
      <alignment horizontal="center" vertical="center" wrapText="1"/>
    </xf>
    <xf numFmtId="49" fontId="6" fillId="2" borderId="5" xfId="0" applyFont="1" applyBorder="1" applyAlignment="1">
      <alignment horizontal="left" vertical="center" wrapText="1"/>
    </xf>
    <xf numFmtId="49" fontId="2" fillId="2" borderId="1" xfId="0" applyAlignment="1">
      <alignment horizontal="center" vertical="center" wrapText="1"/>
    </xf>
    <xf numFmtId="0" fontId="0" fillId="2" borderId="1" xfId="0" applyNumberFormat="1" applyAlignment="1">
      <alignment horizontal="left" vertical="center" wrapText="1"/>
    </xf>
    <xf numFmtId="49" fontId="2" fillId="3" borderId="1" xfId="0" applyAlignment="1">
      <alignment horizontal="center" vertical="center" wrapText="1"/>
    </xf>
    <xf numFmtId="49" fontId="0" fillId="3" borderId="1" xfId="0" applyAlignment="1">
      <alignment horizontal="left" vertical="center" wrapText="1"/>
    </xf>
    <xf numFmtId="49" fontId="6" fillId="3" borderId="1" xfId="0" applyAlignment="1">
      <alignment horizontal="center" vertical="center" wrapText="1"/>
    </xf>
    <xf numFmtId="4" fontId="9" fillId="0" borderId="0" xfId="0" applyNumberForma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 wrapText="1"/>
    </xf>
    <xf numFmtId="49" fontId="6" fillId="2" borderId="1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showGridLines="0" tabSelected="1" view="pageBreakPreview" zoomScaleSheetLayoutView="100" workbookViewId="0" topLeftCell="A136">
      <selection activeCell="I176" sqref="I176:J176"/>
    </sheetView>
  </sheetViews>
  <sheetFormatPr defaultColWidth="9.33203125" defaultRowHeight="12.75"/>
  <cols>
    <col min="1" max="1" width="6.33203125" style="0" customWidth="1"/>
    <col min="2" max="2" width="8.16015625" style="0" customWidth="1"/>
    <col min="3" max="3" width="8.5" style="0" customWidth="1"/>
    <col min="4" max="4" width="5.5" style="0" customWidth="1"/>
    <col min="5" max="5" width="3.5" style="0" customWidth="1"/>
    <col min="6" max="6" width="34.5" style="0" customWidth="1"/>
    <col min="7" max="7" width="0.4921875" style="0" customWidth="1"/>
    <col min="8" max="8" width="6.83203125" style="0" customWidth="1"/>
    <col min="9" max="9" width="14.5" style="9" customWidth="1"/>
    <col min="10" max="10" width="14.16015625" style="9" customWidth="1"/>
    <col min="11" max="11" width="11.5" style="9" customWidth="1"/>
    <col min="13" max="13" width="11.66015625" style="0" bestFit="1" customWidth="1"/>
  </cols>
  <sheetData>
    <row r="1" spans="1:11" s="21" customFormat="1" ht="22.5" customHeight="1">
      <c r="A1" s="20"/>
      <c r="F1" s="43"/>
      <c r="G1" s="63"/>
      <c r="J1" s="43" t="s">
        <v>297</v>
      </c>
      <c r="K1" s="63"/>
    </row>
    <row r="2" spans="1:11" s="21" customFormat="1" ht="60" customHeight="1">
      <c r="A2" s="20"/>
      <c r="B2" s="64" t="s">
        <v>300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s="22" customFormat="1" ht="42.75" customHeight="1">
      <c r="B3" s="23" t="s">
        <v>0</v>
      </c>
      <c r="C3" s="23" t="s">
        <v>1</v>
      </c>
      <c r="D3" s="65" t="s">
        <v>2</v>
      </c>
      <c r="E3" s="65"/>
      <c r="F3" s="65" t="s">
        <v>3</v>
      </c>
      <c r="G3" s="65"/>
      <c r="H3" s="65"/>
      <c r="I3" s="24" t="s">
        <v>298</v>
      </c>
      <c r="J3" s="24" t="s">
        <v>299</v>
      </c>
      <c r="K3" s="24" t="s">
        <v>296</v>
      </c>
    </row>
    <row r="4" spans="2:11" ht="13.5" customHeight="1">
      <c r="B4" s="1" t="s">
        <v>4</v>
      </c>
      <c r="C4" s="1" t="s">
        <v>5</v>
      </c>
      <c r="D4" s="45" t="s">
        <v>6</v>
      </c>
      <c r="E4" s="45"/>
      <c r="F4" s="45" t="s">
        <v>7</v>
      </c>
      <c r="G4" s="45"/>
      <c r="H4" s="45"/>
      <c r="I4" s="4" t="s">
        <v>8</v>
      </c>
      <c r="J4" s="25">
        <v>6</v>
      </c>
      <c r="K4" s="25">
        <v>7</v>
      </c>
    </row>
    <row r="5" spans="2:11" ht="13.5" customHeight="1">
      <c r="B5" s="44" t="s">
        <v>9</v>
      </c>
      <c r="C5" s="44"/>
      <c r="D5" s="44"/>
      <c r="E5" s="44"/>
      <c r="F5" s="44"/>
      <c r="G5" s="44"/>
      <c r="H5" s="44"/>
      <c r="I5" s="44"/>
      <c r="J5"/>
      <c r="K5"/>
    </row>
    <row r="6" spans="2:11" s="27" customFormat="1" ht="13.5" customHeight="1">
      <c r="B6" s="23" t="s">
        <v>10</v>
      </c>
      <c r="C6" s="28"/>
      <c r="D6" s="49"/>
      <c r="E6" s="49"/>
      <c r="F6" s="50" t="s">
        <v>11</v>
      </c>
      <c r="G6" s="50"/>
      <c r="H6" s="50"/>
      <c r="I6" s="29" t="s">
        <v>12</v>
      </c>
      <c r="J6" s="29">
        <f>J7</f>
        <v>396230.71</v>
      </c>
      <c r="K6" s="29">
        <f>J6/I6*100</f>
        <v>100</v>
      </c>
    </row>
    <row r="7" spans="2:11" s="27" customFormat="1" ht="13.5" customHeight="1">
      <c r="B7" s="28"/>
      <c r="C7" s="23" t="s">
        <v>14</v>
      </c>
      <c r="D7" s="49"/>
      <c r="E7" s="49"/>
      <c r="F7" s="50" t="s">
        <v>15</v>
      </c>
      <c r="G7" s="50"/>
      <c r="H7" s="50"/>
      <c r="I7" s="29" t="s">
        <v>12</v>
      </c>
      <c r="J7" s="29">
        <f>J8</f>
        <v>396230.71</v>
      </c>
      <c r="K7" s="29">
        <f aca="true" t="shared" si="0" ref="K7:K70">J7/I7*100</f>
        <v>100</v>
      </c>
    </row>
    <row r="8" spans="2:11" ht="54" customHeight="1">
      <c r="B8" s="3"/>
      <c r="C8" s="3"/>
      <c r="D8" s="51" t="s">
        <v>16</v>
      </c>
      <c r="E8" s="51"/>
      <c r="F8" s="52" t="s">
        <v>17</v>
      </c>
      <c r="G8" s="52"/>
      <c r="H8" s="52"/>
      <c r="I8" s="5" t="s">
        <v>12</v>
      </c>
      <c r="J8" s="5">
        <v>396230.71</v>
      </c>
      <c r="K8" s="5">
        <f t="shared" si="0"/>
        <v>100</v>
      </c>
    </row>
    <row r="9" spans="2:11" s="27" customFormat="1" ht="13.5" customHeight="1">
      <c r="B9" s="23" t="s">
        <v>18</v>
      </c>
      <c r="C9" s="28"/>
      <c r="D9" s="49"/>
      <c r="E9" s="49"/>
      <c r="F9" s="50" t="s">
        <v>19</v>
      </c>
      <c r="G9" s="50"/>
      <c r="H9" s="50"/>
      <c r="I9" s="29" t="s">
        <v>20</v>
      </c>
      <c r="J9" s="29">
        <f>J10</f>
        <v>3620.29</v>
      </c>
      <c r="K9" s="29">
        <f t="shared" si="0"/>
        <v>36.2029</v>
      </c>
    </row>
    <row r="10" spans="2:11" s="27" customFormat="1" ht="13.5" customHeight="1">
      <c r="B10" s="28"/>
      <c r="C10" s="23" t="s">
        <v>21</v>
      </c>
      <c r="D10" s="49"/>
      <c r="E10" s="49"/>
      <c r="F10" s="50" t="s">
        <v>15</v>
      </c>
      <c r="G10" s="50"/>
      <c r="H10" s="50"/>
      <c r="I10" s="29" t="s">
        <v>20</v>
      </c>
      <c r="J10" s="29">
        <f>J11</f>
        <v>3620.29</v>
      </c>
      <c r="K10" s="29">
        <f t="shared" si="0"/>
        <v>36.2029</v>
      </c>
    </row>
    <row r="11" spans="2:11" ht="54" customHeight="1">
      <c r="B11" s="3"/>
      <c r="C11" s="3"/>
      <c r="D11" s="51" t="s">
        <v>22</v>
      </c>
      <c r="E11" s="51"/>
      <c r="F11" s="52" t="s">
        <v>23</v>
      </c>
      <c r="G11" s="52"/>
      <c r="H11" s="52"/>
      <c r="I11" s="5" t="s">
        <v>20</v>
      </c>
      <c r="J11" s="5">
        <v>3620.29</v>
      </c>
      <c r="K11" s="5">
        <f t="shared" si="0"/>
        <v>36.2029</v>
      </c>
    </row>
    <row r="12" spans="2:11" s="27" customFormat="1" ht="12.75" customHeight="1">
      <c r="B12" s="23" t="s">
        <v>24</v>
      </c>
      <c r="C12" s="28"/>
      <c r="D12" s="49"/>
      <c r="E12" s="49"/>
      <c r="F12" s="50" t="s">
        <v>25</v>
      </c>
      <c r="G12" s="50"/>
      <c r="H12" s="50"/>
      <c r="I12" s="30" t="s">
        <v>26</v>
      </c>
      <c r="J12" s="30">
        <f>J13</f>
        <v>18250</v>
      </c>
      <c r="K12" s="29">
        <f t="shared" si="0"/>
        <v>41.66666666666667</v>
      </c>
    </row>
    <row r="13" spans="2:11" s="27" customFormat="1" ht="13.5" customHeight="1">
      <c r="B13" s="28"/>
      <c r="C13" s="23" t="s">
        <v>27</v>
      </c>
      <c r="D13" s="49"/>
      <c r="E13" s="49"/>
      <c r="F13" s="50" t="s">
        <v>28</v>
      </c>
      <c r="G13" s="50"/>
      <c r="H13" s="50"/>
      <c r="I13" s="30">
        <v>43800</v>
      </c>
      <c r="J13" s="30">
        <v>18250</v>
      </c>
      <c r="K13" s="29">
        <f t="shared" si="0"/>
        <v>41.66666666666667</v>
      </c>
    </row>
    <row r="14" spans="2:11" ht="45.75" customHeight="1">
      <c r="B14" s="3"/>
      <c r="C14" s="2"/>
      <c r="D14" s="51" t="s">
        <v>29</v>
      </c>
      <c r="E14" s="51"/>
      <c r="F14" s="52" t="s">
        <v>30</v>
      </c>
      <c r="G14" s="52"/>
      <c r="H14" s="52"/>
      <c r="I14" s="5" t="s">
        <v>26</v>
      </c>
      <c r="J14" s="5">
        <v>18250</v>
      </c>
      <c r="K14" s="5">
        <f t="shared" si="0"/>
        <v>41.66666666666667</v>
      </c>
    </row>
    <row r="15" spans="2:11" s="27" customFormat="1" ht="13.5" customHeight="1">
      <c r="B15" s="23" t="s">
        <v>31</v>
      </c>
      <c r="C15" s="28"/>
      <c r="D15" s="49"/>
      <c r="E15" s="49"/>
      <c r="F15" s="50" t="s">
        <v>32</v>
      </c>
      <c r="G15" s="50"/>
      <c r="H15" s="50"/>
      <c r="I15" s="29" t="s">
        <v>33</v>
      </c>
      <c r="J15" s="29">
        <f>J16</f>
        <v>138623.79</v>
      </c>
      <c r="K15" s="29">
        <f t="shared" si="0"/>
        <v>49.86467266187051</v>
      </c>
    </row>
    <row r="16" spans="2:11" s="27" customFormat="1" ht="13.5" customHeight="1">
      <c r="B16" s="28"/>
      <c r="C16" s="23" t="s">
        <v>34</v>
      </c>
      <c r="D16" s="49"/>
      <c r="E16" s="49"/>
      <c r="F16" s="50" t="s">
        <v>35</v>
      </c>
      <c r="G16" s="50"/>
      <c r="H16" s="50"/>
      <c r="I16" s="29" t="s">
        <v>33</v>
      </c>
      <c r="J16" s="29">
        <f>SUM(J17:J21)</f>
        <v>138623.79</v>
      </c>
      <c r="K16" s="29">
        <f t="shared" si="0"/>
        <v>49.86467266187051</v>
      </c>
    </row>
    <row r="17" spans="2:13" ht="25.5" customHeight="1">
      <c r="B17" s="3"/>
      <c r="C17" s="3"/>
      <c r="D17" s="51" t="s">
        <v>36</v>
      </c>
      <c r="E17" s="51"/>
      <c r="F17" s="52" t="s">
        <v>37</v>
      </c>
      <c r="G17" s="52"/>
      <c r="H17" s="52"/>
      <c r="I17" s="5" t="s">
        <v>38</v>
      </c>
      <c r="J17" s="5">
        <v>7812.53</v>
      </c>
      <c r="K17" s="5">
        <f t="shared" si="0"/>
        <v>52.083533333333335</v>
      </c>
      <c r="M17" s="11"/>
    </row>
    <row r="18" spans="2:11" ht="15" customHeight="1">
      <c r="B18" s="3"/>
      <c r="C18" s="3"/>
      <c r="D18" s="51" t="s">
        <v>39</v>
      </c>
      <c r="E18" s="51"/>
      <c r="F18" s="52" t="s">
        <v>40</v>
      </c>
      <c r="G18" s="52"/>
      <c r="H18" s="52"/>
      <c r="I18" s="5" t="s">
        <v>41</v>
      </c>
      <c r="J18" s="5">
        <v>8.8</v>
      </c>
      <c r="K18" s="5">
        <f t="shared" si="0"/>
        <v>0.88</v>
      </c>
    </row>
    <row r="19" spans="2:11" ht="54" customHeight="1">
      <c r="B19" s="3"/>
      <c r="C19" s="3"/>
      <c r="D19" s="51" t="s">
        <v>22</v>
      </c>
      <c r="E19" s="51"/>
      <c r="F19" s="52" t="s">
        <v>23</v>
      </c>
      <c r="G19" s="52"/>
      <c r="H19" s="52"/>
      <c r="I19" s="5" t="s">
        <v>42</v>
      </c>
      <c r="J19" s="5">
        <v>126677.46</v>
      </c>
      <c r="K19" s="5">
        <f t="shared" si="0"/>
        <v>50.670984000000004</v>
      </c>
    </row>
    <row r="20" spans="2:11" ht="15" customHeight="1">
      <c r="B20" s="3"/>
      <c r="C20" s="3"/>
      <c r="D20" s="51" t="s">
        <v>43</v>
      </c>
      <c r="E20" s="51"/>
      <c r="F20" s="52" t="s">
        <v>44</v>
      </c>
      <c r="G20" s="52"/>
      <c r="H20" s="52"/>
      <c r="I20" s="5" t="s">
        <v>20</v>
      </c>
      <c r="J20" s="5">
        <v>2687.25</v>
      </c>
      <c r="K20" s="5">
        <f t="shared" si="0"/>
        <v>26.8725</v>
      </c>
    </row>
    <row r="21" spans="2:11" ht="15" customHeight="1">
      <c r="B21" s="3"/>
      <c r="C21" s="3"/>
      <c r="D21" s="51" t="s">
        <v>45</v>
      </c>
      <c r="E21" s="51"/>
      <c r="F21" s="52" t="s">
        <v>46</v>
      </c>
      <c r="G21" s="52"/>
      <c r="H21" s="52"/>
      <c r="I21" s="5" t="s">
        <v>47</v>
      </c>
      <c r="J21" s="5">
        <v>1437.75</v>
      </c>
      <c r="K21" s="5">
        <f t="shared" si="0"/>
        <v>71.8875</v>
      </c>
    </row>
    <row r="22" spans="2:11" s="27" customFormat="1" ht="13.5" customHeight="1">
      <c r="B22" s="23" t="s">
        <v>48</v>
      </c>
      <c r="C22" s="28"/>
      <c r="D22" s="49"/>
      <c r="E22" s="49"/>
      <c r="F22" s="50" t="s">
        <v>49</v>
      </c>
      <c r="G22" s="50"/>
      <c r="H22" s="50"/>
      <c r="I22" s="29" t="s">
        <v>50</v>
      </c>
      <c r="J22" s="29">
        <f>J23</f>
        <v>15876.6</v>
      </c>
      <c r="K22" s="29">
        <f t="shared" si="0"/>
        <v>42.3376</v>
      </c>
    </row>
    <row r="23" spans="2:11" s="27" customFormat="1" ht="13.5" customHeight="1">
      <c r="B23" s="28"/>
      <c r="C23" s="23" t="s">
        <v>51</v>
      </c>
      <c r="D23" s="49"/>
      <c r="E23" s="49"/>
      <c r="F23" s="50" t="s">
        <v>52</v>
      </c>
      <c r="G23" s="50"/>
      <c r="H23" s="50"/>
      <c r="I23" s="29" t="s">
        <v>50</v>
      </c>
      <c r="J23" s="29">
        <f>SUM(J24:J25)</f>
        <v>15876.6</v>
      </c>
      <c r="K23" s="29">
        <f t="shared" si="0"/>
        <v>42.3376</v>
      </c>
    </row>
    <row r="24" spans="2:11" ht="15" customHeight="1">
      <c r="B24" s="3"/>
      <c r="C24" s="3"/>
      <c r="D24" s="51" t="s">
        <v>53</v>
      </c>
      <c r="E24" s="51"/>
      <c r="F24" s="52" t="s">
        <v>54</v>
      </c>
      <c r="G24" s="52"/>
      <c r="H24" s="52"/>
      <c r="I24" s="5" t="s">
        <v>55</v>
      </c>
      <c r="J24" s="5">
        <v>8130.6</v>
      </c>
      <c r="K24" s="5">
        <f t="shared" si="0"/>
        <v>29.037857142857142</v>
      </c>
    </row>
    <row r="25" spans="2:11" ht="43.5" customHeight="1">
      <c r="B25" s="3"/>
      <c r="C25" s="3"/>
      <c r="D25" s="51" t="s">
        <v>56</v>
      </c>
      <c r="E25" s="51"/>
      <c r="F25" s="52" t="s">
        <v>57</v>
      </c>
      <c r="G25" s="52"/>
      <c r="H25" s="52"/>
      <c r="I25" s="5" t="s">
        <v>58</v>
      </c>
      <c r="J25" s="5">
        <v>7746</v>
      </c>
      <c r="K25" s="5">
        <f t="shared" si="0"/>
        <v>81.53684210526316</v>
      </c>
    </row>
    <row r="26" spans="2:11" s="27" customFormat="1" ht="13.5" customHeight="1">
      <c r="B26" s="23" t="s">
        <v>59</v>
      </c>
      <c r="C26" s="28"/>
      <c r="D26" s="49"/>
      <c r="E26" s="49"/>
      <c r="F26" s="50" t="s">
        <v>60</v>
      </c>
      <c r="G26" s="50"/>
      <c r="H26" s="50"/>
      <c r="I26" s="29" t="s">
        <v>61</v>
      </c>
      <c r="J26" s="29">
        <f>J27+J29</f>
        <v>22730.7</v>
      </c>
      <c r="K26" s="29">
        <f t="shared" si="0"/>
        <v>76.40828263134895</v>
      </c>
    </row>
    <row r="27" spans="2:11" s="27" customFormat="1" ht="13.5" customHeight="1">
      <c r="B27" s="28"/>
      <c r="C27" s="23" t="s">
        <v>62</v>
      </c>
      <c r="D27" s="49"/>
      <c r="E27" s="49"/>
      <c r="F27" s="50" t="s">
        <v>63</v>
      </c>
      <c r="G27" s="50"/>
      <c r="H27" s="50"/>
      <c r="I27" s="29" t="s">
        <v>64</v>
      </c>
      <c r="J27" s="29">
        <f>J28</f>
        <v>21409</v>
      </c>
      <c r="K27" s="29">
        <f t="shared" si="0"/>
        <v>78.2807415261984</v>
      </c>
    </row>
    <row r="28" spans="2:11" ht="54" customHeight="1">
      <c r="B28" s="3"/>
      <c r="C28" s="3"/>
      <c r="D28" s="51" t="s">
        <v>16</v>
      </c>
      <c r="E28" s="51"/>
      <c r="F28" s="52" t="s">
        <v>17</v>
      </c>
      <c r="G28" s="52"/>
      <c r="H28" s="52"/>
      <c r="I28" s="5" t="s">
        <v>64</v>
      </c>
      <c r="J28" s="5">
        <v>21409</v>
      </c>
      <c r="K28" s="5">
        <f t="shared" si="0"/>
        <v>78.2807415261984</v>
      </c>
    </row>
    <row r="29" spans="2:11" s="27" customFormat="1" ht="21" customHeight="1">
      <c r="B29" s="28"/>
      <c r="C29" s="23" t="s">
        <v>65</v>
      </c>
      <c r="D29" s="49"/>
      <c r="E29" s="49"/>
      <c r="F29" s="50" t="s">
        <v>66</v>
      </c>
      <c r="G29" s="50"/>
      <c r="H29" s="50"/>
      <c r="I29" s="29" t="s">
        <v>67</v>
      </c>
      <c r="J29" s="29">
        <f>J30</f>
        <v>1321.7</v>
      </c>
      <c r="K29" s="29">
        <f t="shared" si="0"/>
        <v>55.07083333333333</v>
      </c>
    </row>
    <row r="30" spans="2:11" ht="15" customHeight="1">
      <c r="B30" s="3"/>
      <c r="C30" s="3"/>
      <c r="D30" s="51" t="s">
        <v>45</v>
      </c>
      <c r="E30" s="51"/>
      <c r="F30" s="52" t="s">
        <v>46</v>
      </c>
      <c r="G30" s="52"/>
      <c r="H30" s="52"/>
      <c r="I30" s="5" t="s">
        <v>67</v>
      </c>
      <c r="J30" s="5">
        <v>1321.7</v>
      </c>
      <c r="K30" s="5">
        <f t="shared" si="0"/>
        <v>55.07083333333333</v>
      </c>
    </row>
    <row r="31" spans="2:11" s="27" customFormat="1" ht="30.75" customHeight="1">
      <c r="B31" s="23" t="s">
        <v>68</v>
      </c>
      <c r="C31" s="28"/>
      <c r="D31" s="49"/>
      <c r="E31" s="49"/>
      <c r="F31" s="50" t="s">
        <v>69</v>
      </c>
      <c r="G31" s="50"/>
      <c r="H31" s="50"/>
      <c r="I31" s="29" t="s">
        <v>70</v>
      </c>
      <c r="J31" s="29">
        <f>J32</f>
        <v>4378</v>
      </c>
      <c r="K31" s="29">
        <f t="shared" si="0"/>
        <v>88.48019401778497</v>
      </c>
    </row>
    <row r="32" spans="2:11" s="27" customFormat="1" ht="30.75" customHeight="1">
      <c r="B32" s="28"/>
      <c r="C32" s="23" t="s">
        <v>71</v>
      </c>
      <c r="D32" s="49"/>
      <c r="E32" s="49"/>
      <c r="F32" s="50" t="s">
        <v>72</v>
      </c>
      <c r="G32" s="50"/>
      <c r="H32" s="50"/>
      <c r="I32" s="29" t="s">
        <v>70</v>
      </c>
      <c r="J32" s="29">
        <f>J33</f>
        <v>4378</v>
      </c>
      <c r="K32" s="29">
        <f t="shared" si="0"/>
        <v>88.48019401778497</v>
      </c>
    </row>
    <row r="33" spans="2:11" ht="54" customHeight="1">
      <c r="B33" s="3"/>
      <c r="C33" s="3"/>
      <c r="D33" s="51" t="s">
        <v>16</v>
      </c>
      <c r="E33" s="51"/>
      <c r="F33" s="52" t="s">
        <v>17</v>
      </c>
      <c r="G33" s="52"/>
      <c r="H33" s="52"/>
      <c r="I33" s="5" t="s">
        <v>70</v>
      </c>
      <c r="J33" s="5">
        <v>4378</v>
      </c>
      <c r="K33" s="5">
        <f t="shared" si="0"/>
        <v>88.48019401778497</v>
      </c>
    </row>
    <row r="34" spans="2:11" s="27" customFormat="1" ht="40.5" customHeight="1">
      <c r="B34" s="23" t="s">
        <v>73</v>
      </c>
      <c r="C34" s="28"/>
      <c r="D34" s="49"/>
      <c r="E34" s="49"/>
      <c r="F34" s="50" t="s">
        <v>74</v>
      </c>
      <c r="G34" s="50"/>
      <c r="H34" s="50"/>
      <c r="I34" s="29" t="s">
        <v>75</v>
      </c>
      <c r="J34" s="29">
        <f>J35+J37+J44+J54+J62</f>
        <v>3157826.89</v>
      </c>
      <c r="K34" s="29">
        <f t="shared" si="0"/>
        <v>52.216709072332044</v>
      </c>
    </row>
    <row r="35" spans="2:11" s="27" customFormat="1" ht="24.75" customHeight="1">
      <c r="B35" s="28"/>
      <c r="C35" s="23" t="s">
        <v>76</v>
      </c>
      <c r="D35" s="49"/>
      <c r="E35" s="49"/>
      <c r="F35" s="50" t="s">
        <v>77</v>
      </c>
      <c r="G35" s="50"/>
      <c r="H35" s="50"/>
      <c r="I35" s="29" t="s">
        <v>78</v>
      </c>
      <c r="J35" s="29">
        <f>J36</f>
        <v>716.4</v>
      </c>
      <c r="K35" s="29">
        <f t="shared" si="0"/>
        <v>14.328</v>
      </c>
    </row>
    <row r="36" spans="2:11" ht="34.5" customHeight="1">
      <c r="B36" s="3"/>
      <c r="C36" s="3"/>
      <c r="D36" s="51" t="s">
        <v>79</v>
      </c>
      <c r="E36" s="51"/>
      <c r="F36" s="52" t="s">
        <v>80</v>
      </c>
      <c r="G36" s="52"/>
      <c r="H36" s="52"/>
      <c r="I36" s="5" t="s">
        <v>78</v>
      </c>
      <c r="J36" s="5">
        <v>716.4</v>
      </c>
      <c r="K36" s="5">
        <f t="shared" si="0"/>
        <v>14.328</v>
      </c>
    </row>
    <row r="37" spans="2:11" s="27" customFormat="1" ht="57" customHeight="1">
      <c r="B37" s="28"/>
      <c r="C37" s="23" t="s">
        <v>81</v>
      </c>
      <c r="D37" s="49"/>
      <c r="E37" s="49"/>
      <c r="F37" s="50" t="s">
        <v>82</v>
      </c>
      <c r="G37" s="50"/>
      <c r="H37" s="50"/>
      <c r="I37" s="29" t="s">
        <v>83</v>
      </c>
      <c r="J37" s="29">
        <f>SUM(J38:J43)</f>
        <v>757264.11</v>
      </c>
      <c r="K37" s="29">
        <f t="shared" si="0"/>
        <v>41.327887631717395</v>
      </c>
    </row>
    <row r="38" spans="2:11" ht="15" customHeight="1">
      <c r="B38" s="3"/>
      <c r="C38" s="3"/>
      <c r="D38" s="51" t="s">
        <v>84</v>
      </c>
      <c r="E38" s="51"/>
      <c r="F38" s="52" t="s">
        <v>85</v>
      </c>
      <c r="G38" s="52"/>
      <c r="H38" s="52"/>
      <c r="I38" s="5" t="s">
        <v>86</v>
      </c>
      <c r="J38" s="5">
        <v>478483.52</v>
      </c>
      <c r="K38" s="5">
        <f t="shared" si="0"/>
        <v>43.498501818181815</v>
      </c>
    </row>
    <row r="39" spans="2:11" ht="15" customHeight="1">
      <c r="B39" s="3"/>
      <c r="C39" s="3"/>
      <c r="D39" s="51" t="s">
        <v>87</v>
      </c>
      <c r="E39" s="51"/>
      <c r="F39" s="52" t="s">
        <v>88</v>
      </c>
      <c r="G39" s="52"/>
      <c r="H39" s="52"/>
      <c r="I39" s="5" t="s">
        <v>89</v>
      </c>
      <c r="J39" s="5">
        <v>184562.95</v>
      </c>
      <c r="K39" s="5">
        <f t="shared" si="0"/>
        <v>49.88187837837838</v>
      </c>
    </row>
    <row r="40" spans="2:11" ht="15" customHeight="1">
      <c r="B40" s="3"/>
      <c r="C40" s="3"/>
      <c r="D40" s="51" t="s">
        <v>90</v>
      </c>
      <c r="E40" s="51"/>
      <c r="F40" s="52" t="s">
        <v>91</v>
      </c>
      <c r="G40" s="52"/>
      <c r="H40" s="52"/>
      <c r="I40" s="5" t="s">
        <v>92</v>
      </c>
      <c r="J40" s="5">
        <v>85840.64</v>
      </c>
      <c r="K40" s="5">
        <f t="shared" si="0"/>
        <v>49.05179428571429</v>
      </c>
    </row>
    <row r="41" spans="2:11" ht="15" customHeight="1">
      <c r="B41" s="3"/>
      <c r="C41" s="3"/>
      <c r="D41" s="51" t="s">
        <v>93</v>
      </c>
      <c r="E41" s="51"/>
      <c r="F41" s="52" t="s">
        <v>94</v>
      </c>
      <c r="G41" s="52"/>
      <c r="H41" s="52"/>
      <c r="I41" s="5" t="s">
        <v>95</v>
      </c>
      <c r="J41" s="5">
        <v>6904</v>
      </c>
      <c r="K41" s="5">
        <f t="shared" si="0"/>
        <v>54.362204724409445</v>
      </c>
    </row>
    <row r="42" spans="2:11" ht="25.5" customHeight="1">
      <c r="B42" s="3"/>
      <c r="C42" s="3"/>
      <c r="D42" s="51" t="s">
        <v>96</v>
      </c>
      <c r="E42" s="51"/>
      <c r="F42" s="52" t="s">
        <v>97</v>
      </c>
      <c r="G42" s="52"/>
      <c r="H42" s="52"/>
      <c r="I42" s="5" t="s">
        <v>98</v>
      </c>
      <c r="J42" s="5">
        <v>1300</v>
      </c>
      <c r="K42" s="5">
        <f t="shared" si="0"/>
        <v>0.7487099152230003</v>
      </c>
    </row>
    <row r="43" spans="2:11" ht="25.5" customHeight="1">
      <c r="B43" s="3"/>
      <c r="C43" s="3"/>
      <c r="D43" s="51" t="s">
        <v>99</v>
      </c>
      <c r="E43" s="51"/>
      <c r="F43" s="52" t="s">
        <v>100</v>
      </c>
      <c r="G43" s="52"/>
      <c r="H43" s="52"/>
      <c r="I43" s="5" t="s">
        <v>41</v>
      </c>
      <c r="J43" s="5">
        <v>173</v>
      </c>
      <c r="K43" s="5">
        <f t="shared" si="0"/>
        <v>17.299999999999997</v>
      </c>
    </row>
    <row r="44" spans="2:11" s="27" customFormat="1" ht="42" customHeight="1">
      <c r="B44" s="28"/>
      <c r="C44" s="23" t="s">
        <v>101</v>
      </c>
      <c r="D44" s="49"/>
      <c r="E44" s="49"/>
      <c r="F44" s="50" t="s">
        <v>102</v>
      </c>
      <c r="G44" s="50"/>
      <c r="H44" s="50"/>
      <c r="I44" s="29" t="s">
        <v>103</v>
      </c>
      <c r="J44" s="29">
        <f>SUM(J45:J53)</f>
        <v>1244520.43</v>
      </c>
      <c r="K44" s="29">
        <f t="shared" si="0"/>
        <v>69.27472474255497</v>
      </c>
    </row>
    <row r="45" spans="2:11" ht="15" customHeight="1">
      <c r="B45" s="3"/>
      <c r="C45" s="3"/>
      <c r="D45" s="51" t="s">
        <v>84</v>
      </c>
      <c r="E45" s="51"/>
      <c r="F45" s="52" t="s">
        <v>85</v>
      </c>
      <c r="G45" s="52"/>
      <c r="H45" s="52"/>
      <c r="I45" s="5" t="s">
        <v>104</v>
      </c>
      <c r="J45" s="5">
        <v>364394.41</v>
      </c>
      <c r="K45" s="5">
        <f t="shared" si="0"/>
        <v>57.84038253968254</v>
      </c>
    </row>
    <row r="46" spans="2:11" ht="15" customHeight="1">
      <c r="B46" s="3"/>
      <c r="C46" s="3"/>
      <c r="D46" s="51" t="s">
        <v>87</v>
      </c>
      <c r="E46" s="51"/>
      <c r="F46" s="52" t="s">
        <v>88</v>
      </c>
      <c r="G46" s="52"/>
      <c r="H46" s="52"/>
      <c r="I46" s="5" t="s">
        <v>105</v>
      </c>
      <c r="J46" s="5">
        <v>473825.27</v>
      </c>
      <c r="K46" s="5">
        <f t="shared" si="0"/>
        <v>52.64725222222223</v>
      </c>
    </row>
    <row r="47" spans="2:11" ht="15" customHeight="1">
      <c r="B47" s="3"/>
      <c r="C47" s="3"/>
      <c r="D47" s="51" t="s">
        <v>90</v>
      </c>
      <c r="E47" s="51"/>
      <c r="F47" s="52" t="s">
        <v>91</v>
      </c>
      <c r="G47" s="52"/>
      <c r="H47" s="52"/>
      <c r="I47" s="5" t="s">
        <v>78</v>
      </c>
      <c r="J47" s="5">
        <v>1690.4</v>
      </c>
      <c r="K47" s="5">
        <f t="shared" si="0"/>
        <v>33.808</v>
      </c>
    </row>
    <row r="48" spans="2:11" ht="15" customHeight="1">
      <c r="B48" s="3"/>
      <c r="C48" s="3"/>
      <c r="D48" s="51" t="s">
        <v>93</v>
      </c>
      <c r="E48" s="51"/>
      <c r="F48" s="52" t="s">
        <v>94</v>
      </c>
      <c r="G48" s="52"/>
      <c r="H48" s="52"/>
      <c r="I48" s="5" t="s">
        <v>106</v>
      </c>
      <c r="J48" s="5">
        <v>55665.64</v>
      </c>
      <c r="K48" s="5">
        <f t="shared" si="0"/>
        <v>48.61627947598253</v>
      </c>
    </row>
    <row r="49" spans="2:11" ht="15" customHeight="1">
      <c r="B49" s="3"/>
      <c r="C49" s="3"/>
      <c r="D49" s="51" t="s">
        <v>107</v>
      </c>
      <c r="E49" s="51"/>
      <c r="F49" s="52" t="s">
        <v>108</v>
      </c>
      <c r="G49" s="52"/>
      <c r="H49" s="52"/>
      <c r="I49" s="5" t="s">
        <v>109</v>
      </c>
      <c r="J49" s="5">
        <v>14998.42</v>
      </c>
      <c r="K49" s="5">
        <f t="shared" si="0"/>
        <v>37.49605</v>
      </c>
    </row>
    <row r="50" spans="2:11" ht="15" customHeight="1">
      <c r="B50" s="3"/>
      <c r="C50" s="3"/>
      <c r="D50" s="51" t="s">
        <v>110</v>
      </c>
      <c r="E50" s="51"/>
      <c r="F50" s="52" t="s">
        <v>111</v>
      </c>
      <c r="G50" s="52"/>
      <c r="H50" s="52"/>
      <c r="I50" s="5" t="s">
        <v>41</v>
      </c>
      <c r="J50" s="5">
        <v>756</v>
      </c>
      <c r="K50" s="5">
        <f t="shared" si="0"/>
        <v>75.6</v>
      </c>
    </row>
    <row r="51" spans="2:11" ht="25.5" customHeight="1">
      <c r="B51" s="3"/>
      <c r="C51" s="3"/>
      <c r="D51" s="51" t="s">
        <v>96</v>
      </c>
      <c r="E51" s="51"/>
      <c r="F51" s="52" t="s">
        <v>97</v>
      </c>
      <c r="G51" s="52"/>
      <c r="H51" s="52"/>
      <c r="I51" s="5" t="s">
        <v>112</v>
      </c>
      <c r="J51" s="5">
        <v>329807.28</v>
      </c>
      <c r="K51" s="5">
        <f t="shared" si="0"/>
        <v>412.2591000000001</v>
      </c>
    </row>
    <row r="52" spans="2:11" ht="15" customHeight="1">
      <c r="B52" s="3"/>
      <c r="C52" s="3"/>
      <c r="D52" s="51" t="s">
        <v>39</v>
      </c>
      <c r="E52" s="51"/>
      <c r="F52" s="52" t="s">
        <v>40</v>
      </c>
      <c r="G52" s="52"/>
      <c r="H52" s="52"/>
      <c r="I52" s="5" t="s">
        <v>47</v>
      </c>
      <c r="J52" s="5">
        <v>475.6</v>
      </c>
      <c r="K52" s="5">
        <f t="shared" si="0"/>
        <v>23.78</v>
      </c>
    </row>
    <row r="53" spans="2:11" ht="25.5" customHeight="1">
      <c r="B53" s="3"/>
      <c r="C53" s="3"/>
      <c r="D53" s="51" t="s">
        <v>99</v>
      </c>
      <c r="E53" s="51"/>
      <c r="F53" s="52" t="s">
        <v>100</v>
      </c>
      <c r="G53" s="52"/>
      <c r="H53" s="52"/>
      <c r="I53" s="5" t="s">
        <v>113</v>
      </c>
      <c r="J53" s="5">
        <v>2907.41</v>
      </c>
      <c r="K53" s="5">
        <f t="shared" si="0"/>
        <v>12.114208333333334</v>
      </c>
    </row>
    <row r="54" spans="2:11" s="27" customFormat="1" ht="29.25" customHeight="1">
      <c r="B54" s="28"/>
      <c r="C54" s="23" t="s">
        <v>114</v>
      </c>
      <c r="D54" s="49"/>
      <c r="E54" s="49"/>
      <c r="F54" s="50" t="s">
        <v>115</v>
      </c>
      <c r="G54" s="50"/>
      <c r="H54" s="50"/>
      <c r="I54" s="29" t="s">
        <v>116</v>
      </c>
      <c r="J54" s="31">
        <f>SUM(J55:J61)</f>
        <v>263915.82999999996</v>
      </c>
      <c r="K54" s="29">
        <f t="shared" si="0"/>
        <v>56.23606008949499</v>
      </c>
    </row>
    <row r="55" spans="2:11" ht="15" customHeight="1">
      <c r="B55" s="3"/>
      <c r="C55" s="3"/>
      <c r="D55" s="51" t="s">
        <v>117</v>
      </c>
      <c r="E55" s="51"/>
      <c r="F55" s="52" t="s">
        <v>118</v>
      </c>
      <c r="G55" s="52"/>
      <c r="H55" s="52"/>
      <c r="I55" s="5" t="s">
        <v>119</v>
      </c>
      <c r="J55" s="5">
        <v>10097</v>
      </c>
      <c r="K55" s="5">
        <f t="shared" si="0"/>
        <v>18.35818181818182</v>
      </c>
    </row>
    <row r="56" spans="2:11" ht="15" customHeight="1">
      <c r="B56" s="3"/>
      <c r="C56" s="3"/>
      <c r="D56" s="51" t="s">
        <v>120</v>
      </c>
      <c r="E56" s="51"/>
      <c r="F56" s="52" t="s">
        <v>121</v>
      </c>
      <c r="G56" s="52"/>
      <c r="H56" s="52"/>
      <c r="I56" s="5" t="s">
        <v>122</v>
      </c>
      <c r="J56" s="5">
        <v>152036.4</v>
      </c>
      <c r="K56" s="5">
        <f t="shared" si="0"/>
        <v>50.6788</v>
      </c>
    </row>
    <row r="57" spans="2:11" ht="25.5" customHeight="1">
      <c r="B57" s="3"/>
      <c r="C57" s="3"/>
      <c r="D57" s="51" t="s">
        <v>123</v>
      </c>
      <c r="E57" s="51"/>
      <c r="F57" s="52" t="s">
        <v>124</v>
      </c>
      <c r="G57" s="52"/>
      <c r="H57" s="52"/>
      <c r="I57" s="5" t="s">
        <v>125</v>
      </c>
      <c r="J57" s="5">
        <v>62311.65</v>
      </c>
      <c r="K57" s="5">
        <f t="shared" si="0"/>
        <v>75.98981707317073</v>
      </c>
    </row>
    <row r="58" spans="2:11" ht="34.5" customHeight="1">
      <c r="B58" s="3"/>
      <c r="C58" s="3"/>
      <c r="D58" s="51" t="s">
        <v>126</v>
      </c>
      <c r="E58" s="51"/>
      <c r="F58" s="52" t="s">
        <v>127</v>
      </c>
      <c r="G58" s="52"/>
      <c r="H58" s="52"/>
      <c r="I58" s="5" t="s">
        <v>128</v>
      </c>
      <c r="J58" s="5">
        <v>29857.3</v>
      </c>
      <c r="K58" s="5">
        <f t="shared" si="0"/>
        <v>119.4292</v>
      </c>
    </row>
    <row r="59" spans="2:11" ht="25.5" customHeight="1">
      <c r="B59" s="3"/>
      <c r="C59" s="3"/>
      <c r="D59" s="51" t="s">
        <v>129</v>
      </c>
      <c r="E59" s="51"/>
      <c r="F59" s="52" t="s">
        <v>130</v>
      </c>
      <c r="G59" s="52"/>
      <c r="H59" s="52"/>
      <c r="I59" s="5" t="s">
        <v>131</v>
      </c>
      <c r="J59" s="5">
        <v>5968.25</v>
      </c>
      <c r="K59" s="5">
        <f t="shared" si="0"/>
        <v>99.47083333333333</v>
      </c>
    </row>
    <row r="60" spans="2:11" ht="15" customHeight="1">
      <c r="B60" s="3"/>
      <c r="C60" s="3"/>
      <c r="D60" s="51" t="s">
        <v>43</v>
      </c>
      <c r="E60" s="51"/>
      <c r="F60" s="52" t="s">
        <v>44</v>
      </c>
      <c r="G60" s="52"/>
      <c r="H60" s="52"/>
      <c r="I60" s="5" t="s">
        <v>132</v>
      </c>
      <c r="J60" s="5">
        <v>1315.23</v>
      </c>
      <c r="K60" s="5">
        <f t="shared" si="0"/>
        <v>101.17153846153846</v>
      </c>
    </row>
    <row r="61" spans="2:11" ht="15" customHeight="1">
      <c r="B61" s="3"/>
      <c r="C61" s="3"/>
      <c r="D61" s="15" t="s">
        <v>45</v>
      </c>
      <c r="E61" s="16"/>
      <c r="F61" s="52" t="s">
        <v>46</v>
      </c>
      <c r="G61" s="52"/>
      <c r="H61" s="52"/>
      <c r="I61" s="26">
        <v>0</v>
      </c>
      <c r="J61" s="26">
        <v>2330</v>
      </c>
      <c r="K61" s="5"/>
    </row>
    <row r="62" spans="2:11" s="27" customFormat="1" ht="18.75" customHeight="1">
      <c r="B62" s="28"/>
      <c r="C62" s="23" t="s">
        <v>133</v>
      </c>
      <c r="D62" s="49"/>
      <c r="E62" s="49"/>
      <c r="F62" s="50" t="s">
        <v>134</v>
      </c>
      <c r="G62" s="50"/>
      <c r="H62" s="50"/>
      <c r="I62" s="29" t="s">
        <v>135</v>
      </c>
      <c r="J62" s="29">
        <f>SUM(J63:J64)</f>
        <v>891410.12</v>
      </c>
      <c r="K62" s="29">
        <f t="shared" si="0"/>
        <v>45.844784713504204</v>
      </c>
    </row>
    <row r="63" spans="2:11" ht="25.5" customHeight="1">
      <c r="B63" s="3"/>
      <c r="C63" s="3"/>
      <c r="D63" s="51" t="s">
        <v>136</v>
      </c>
      <c r="E63" s="51"/>
      <c r="F63" s="52" t="s">
        <v>77</v>
      </c>
      <c r="G63" s="52"/>
      <c r="H63" s="52"/>
      <c r="I63" s="5" t="s">
        <v>137</v>
      </c>
      <c r="J63" s="5">
        <v>863281</v>
      </c>
      <c r="K63" s="5">
        <f t="shared" si="0"/>
        <v>46.30319849346361</v>
      </c>
    </row>
    <row r="64" spans="2:11" ht="25.5" customHeight="1">
      <c r="B64" s="3"/>
      <c r="C64" s="3"/>
      <c r="D64" s="51" t="s">
        <v>138</v>
      </c>
      <c r="E64" s="51"/>
      <c r="F64" s="52" t="s">
        <v>139</v>
      </c>
      <c r="G64" s="52"/>
      <c r="H64" s="52"/>
      <c r="I64" s="5" t="s">
        <v>112</v>
      </c>
      <c r="J64" s="5">
        <v>28129.12</v>
      </c>
      <c r="K64" s="5">
        <f t="shared" si="0"/>
        <v>35.1614</v>
      </c>
    </row>
    <row r="65" spans="2:11" s="27" customFormat="1" ht="13.5" customHeight="1">
      <c r="B65" s="23" t="s">
        <v>140</v>
      </c>
      <c r="C65" s="28"/>
      <c r="D65" s="49"/>
      <c r="E65" s="49"/>
      <c r="F65" s="50" t="s">
        <v>141</v>
      </c>
      <c r="G65" s="50"/>
      <c r="H65" s="50"/>
      <c r="I65" s="29" t="s">
        <v>142</v>
      </c>
      <c r="J65" s="29">
        <f>J66+J68+J70+J74</f>
        <v>3725477.53</v>
      </c>
      <c r="K65" s="29">
        <f t="shared" si="0"/>
        <v>55.8662550338791</v>
      </c>
    </row>
    <row r="66" spans="2:11" s="27" customFormat="1" ht="24" customHeight="1">
      <c r="B66" s="28"/>
      <c r="C66" s="23" t="s">
        <v>143</v>
      </c>
      <c r="D66" s="49"/>
      <c r="E66" s="49"/>
      <c r="F66" s="50" t="s">
        <v>144</v>
      </c>
      <c r="G66" s="50"/>
      <c r="H66" s="50"/>
      <c r="I66" s="29" t="s">
        <v>145</v>
      </c>
      <c r="J66" s="29">
        <f>J67</f>
        <v>2750160</v>
      </c>
      <c r="K66" s="29">
        <f t="shared" si="0"/>
        <v>59.09211430457355</v>
      </c>
    </row>
    <row r="67" spans="2:11" ht="15" customHeight="1">
      <c r="B67" s="3"/>
      <c r="C67" s="3"/>
      <c r="D67" s="51" t="s">
        <v>146</v>
      </c>
      <c r="E67" s="51"/>
      <c r="F67" s="52" t="s">
        <v>147</v>
      </c>
      <c r="G67" s="52"/>
      <c r="H67" s="52"/>
      <c r="I67" s="5" t="s">
        <v>145</v>
      </c>
      <c r="J67" s="5">
        <v>2750160</v>
      </c>
      <c r="K67" s="5">
        <f t="shared" si="0"/>
        <v>59.09211430457355</v>
      </c>
    </row>
    <row r="68" spans="2:11" s="27" customFormat="1" ht="21" customHeight="1">
      <c r="B68" s="28"/>
      <c r="C68" s="23" t="s">
        <v>148</v>
      </c>
      <c r="D68" s="49"/>
      <c r="E68" s="49"/>
      <c r="F68" s="50" t="s">
        <v>149</v>
      </c>
      <c r="G68" s="50"/>
      <c r="H68" s="50"/>
      <c r="I68" s="29" t="s">
        <v>150</v>
      </c>
      <c r="J68" s="29">
        <f>J69</f>
        <v>934650</v>
      </c>
      <c r="K68" s="29">
        <f t="shared" si="0"/>
        <v>50</v>
      </c>
    </row>
    <row r="69" spans="2:11" ht="15" customHeight="1">
      <c r="B69" s="3"/>
      <c r="C69" s="3"/>
      <c r="D69" s="51" t="s">
        <v>146</v>
      </c>
      <c r="E69" s="51"/>
      <c r="F69" s="52" t="s">
        <v>147</v>
      </c>
      <c r="G69" s="52"/>
      <c r="H69" s="52"/>
      <c r="I69" s="5" t="s">
        <v>150</v>
      </c>
      <c r="J69" s="5">
        <v>934650</v>
      </c>
      <c r="K69" s="5">
        <f t="shared" si="0"/>
        <v>50</v>
      </c>
    </row>
    <row r="70" spans="2:11" s="27" customFormat="1" ht="13.5" customHeight="1">
      <c r="B70" s="28"/>
      <c r="C70" s="23" t="s">
        <v>151</v>
      </c>
      <c r="D70" s="49"/>
      <c r="E70" s="49"/>
      <c r="F70" s="50" t="s">
        <v>152</v>
      </c>
      <c r="G70" s="50"/>
      <c r="H70" s="50"/>
      <c r="I70" s="29" t="s">
        <v>153</v>
      </c>
      <c r="J70" s="29">
        <f>SUM(J71:J73)</f>
        <v>3695.5299999999997</v>
      </c>
      <c r="K70" s="29">
        <f t="shared" si="0"/>
        <v>5.183071528751753</v>
      </c>
    </row>
    <row r="71" spans="2:11" ht="15" customHeight="1">
      <c r="B71" s="3"/>
      <c r="C71" s="3"/>
      <c r="D71" s="51" t="s">
        <v>43</v>
      </c>
      <c r="E71" s="51"/>
      <c r="F71" s="52" t="s">
        <v>44</v>
      </c>
      <c r="G71" s="52"/>
      <c r="H71" s="52"/>
      <c r="I71" s="5" t="s">
        <v>154</v>
      </c>
      <c r="J71" s="5">
        <v>1502.61</v>
      </c>
      <c r="K71" s="5">
        <f aca="true" t="shared" si="1" ref="K71:K134">J71/I71*100</f>
        <v>7.513049999999999</v>
      </c>
    </row>
    <row r="72" spans="2:11" ht="15" customHeight="1">
      <c r="B72" s="3"/>
      <c r="C72" s="3"/>
      <c r="D72" s="51" t="s">
        <v>45</v>
      </c>
      <c r="E72" s="51"/>
      <c r="F72" s="52" t="s">
        <v>46</v>
      </c>
      <c r="G72" s="52"/>
      <c r="H72" s="52"/>
      <c r="I72" s="5" t="s">
        <v>128</v>
      </c>
      <c r="J72" s="5">
        <v>2192.92</v>
      </c>
      <c r="K72" s="5">
        <f t="shared" si="1"/>
        <v>8.77168</v>
      </c>
    </row>
    <row r="73" spans="2:11" ht="43.5" customHeight="1">
      <c r="B73" s="3"/>
      <c r="C73" s="3"/>
      <c r="D73" s="51" t="s">
        <v>155</v>
      </c>
      <c r="E73" s="51"/>
      <c r="F73" s="52" t="s">
        <v>156</v>
      </c>
      <c r="G73" s="52"/>
      <c r="H73" s="52"/>
      <c r="I73" s="5" t="s">
        <v>157</v>
      </c>
      <c r="J73" s="5">
        <v>0</v>
      </c>
      <c r="K73" s="5">
        <f t="shared" si="1"/>
        <v>0</v>
      </c>
    </row>
    <row r="74" spans="2:11" s="27" customFormat="1" ht="21" customHeight="1">
      <c r="B74" s="28"/>
      <c r="C74" s="23" t="s">
        <v>158</v>
      </c>
      <c r="D74" s="49"/>
      <c r="E74" s="49"/>
      <c r="F74" s="50" t="s">
        <v>159</v>
      </c>
      <c r="G74" s="50"/>
      <c r="H74" s="50"/>
      <c r="I74" s="29" t="s">
        <v>160</v>
      </c>
      <c r="J74" s="29">
        <f>J75</f>
        <v>36972</v>
      </c>
      <c r="K74" s="29">
        <f t="shared" si="1"/>
        <v>50.00067619652976</v>
      </c>
    </row>
    <row r="75" spans="2:11" ht="15" customHeight="1">
      <c r="B75" s="3"/>
      <c r="C75" s="3"/>
      <c r="D75" s="51" t="s">
        <v>146</v>
      </c>
      <c r="E75" s="51"/>
      <c r="F75" s="52" t="s">
        <v>147</v>
      </c>
      <c r="G75" s="52"/>
      <c r="H75" s="52"/>
      <c r="I75" s="5" t="s">
        <v>160</v>
      </c>
      <c r="J75" s="5">
        <v>36972</v>
      </c>
      <c r="K75" s="5">
        <f t="shared" si="1"/>
        <v>50.00067619652976</v>
      </c>
    </row>
    <row r="76" spans="2:11" s="27" customFormat="1" ht="13.5" customHeight="1">
      <c r="B76" s="23" t="s">
        <v>161</v>
      </c>
      <c r="C76" s="28"/>
      <c r="D76" s="49"/>
      <c r="E76" s="49"/>
      <c r="F76" s="50" t="s">
        <v>162</v>
      </c>
      <c r="G76" s="50"/>
      <c r="H76" s="50"/>
      <c r="I76" s="29" t="s">
        <v>163</v>
      </c>
      <c r="J76" s="29">
        <f>J77+J80+J85+J87</f>
        <v>136745.55000000002</v>
      </c>
      <c r="K76" s="29">
        <f t="shared" si="1"/>
        <v>53.02887113661924</v>
      </c>
    </row>
    <row r="77" spans="2:11" s="27" customFormat="1" ht="13.5" customHeight="1">
      <c r="B77" s="28"/>
      <c r="C77" s="23" t="s">
        <v>164</v>
      </c>
      <c r="D77" s="49"/>
      <c r="E77" s="49"/>
      <c r="F77" s="50" t="s">
        <v>165</v>
      </c>
      <c r="G77" s="50"/>
      <c r="H77" s="50"/>
      <c r="I77" s="29" t="s">
        <v>58</v>
      </c>
      <c r="J77" s="29">
        <f>SUM(J78:J79)</f>
        <v>4540.54</v>
      </c>
      <c r="K77" s="29">
        <f t="shared" si="1"/>
        <v>47.79515789473684</v>
      </c>
    </row>
    <row r="78" spans="2:11" ht="13.5" customHeight="1">
      <c r="B78" s="3"/>
      <c r="C78" s="2"/>
      <c r="D78" s="51" t="s">
        <v>39</v>
      </c>
      <c r="E78" s="51"/>
      <c r="F78" s="52" t="s">
        <v>40</v>
      </c>
      <c r="G78" s="52"/>
      <c r="H78" s="52"/>
      <c r="I78" s="26">
        <v>0</v>
      </c>
      <c r="J78" s="26">
        <v>26</v>
      </c>
      <c r="K78" s="5"/>
    </row>
    <row r="79" spans="2:11" ht="13.5" customHeight="1">
      <c r="B79" s="3"/>
      <c r="C79" s="2"/>
      <c r="D79" s="51" t="s">
        <v>53</v>
      </c>
      <c r="E79" s="51"/>
      <c r="F79" s="52" t="s">
        <v>54</v>
      </c>
      <c r="G79" s="52"/>
      <c r="H79" s="52"/>
      <c r="I79" s="26" t="s">
        <v>58</v>
      </c>
      <c r="J79" s="26">
        <v>4514.54</v>
      </c>
      <c r="K79" s="5">
        <f t="shared" si="1"/>
        <v>47.52147368421053</v>
      </c>
    </row>
    <row r="80" spans="2:11" s="27" customFormat="1" ht="13.5" customHeight="1">
      <c r="B80" s="28"/>
      <c r="C80" s="23" t="s">
        <v>166</v>
      </c>
      <c r="D80" s="49"/>
      <c r="E80" s="49"/>
      <c r="F80" s="50" t="s">
        <v>167</v>
      </c>
      <c r="G80" s="50"/>
      <c r="H80" s="50"/>
      <c r="I80" s="29" t="s">
        <v>168</v>
      </c>
      <c r="J80" s="29">
        <f>SUM(J81:J84)</f>
        <v>130105.5</v>
      </c>
      <c r="K80" s="29">
        <f t="shared" si="1"/>
        <v>53.525939029909075</v>
      </c>
    </row>
    <row r="81" spans="2:11" ht="25.5" customHeight="1">
      <c r="B81" s="3"/>
      <c r="C81" s="3"/>
      <c r="D81" s="51" t="s">
        <v>169</v>
      </c>
      <c r="E81" s="51"/>
      <c r="F81" s="52" t="s">
        <v>170</v>
      </c>
      <c r="G81" s="52"/>
      <c r="H81" s="52"/>
      <c r="I81" s="5" t="s">
        <v>171</v>
      </c>
      <c r="J81" s="5">
        <v>9075</v>
      </c>
      <c r="K81" s="5">
        <f t="shared" si="1"/>
        <v>62.58620689655172</v>
      </c>
    </row>
    <row r="82" spans="2:11" ht="34.5" customHeight="1">
      <c r="B82" s="3"/>
      <c r="C82" s="3"/>
      <c r="D82" s="51" t="s">
        <v>172</v>
      </c>
      <c r="E82" s="51"/>
      <c r="F82" s="52" t="s">
        <v>173</v>
      </c>
      <c r="G82" s="52"/>
      <c r="H82" s="52"/>
      <c r="I82" s="5" t="s">
        <v>174</v>
      </c>
      <c r="J82" s="5">
        <v>44951.2</v>
      </c>
      <c r="K82" s="5">
        <f t="shared" si="1"/>
        <v>58.7597385620915</v>
      </c>
    </row>
    <row r="83" spans="2:11" ht="34.5" customHeight="1">
      <c r="B83" s="3"/>
      <c r="C83" s="3"/>
      <c r="D83" s="15" t="s">
        <v>247</v>
      </c>
      <c r="E83" s="14"/>
      <c r="F83" s="52" t="s">
        <v>248</v>
      </c>
      <c r="G83" s="52"/>
      <c r="H83" s="52"/>
      <c r="I83" s="5">
        <v>0</v>
      </c>
      <c r="J83" s="26">
        <v>43.3</v>
      </c>
      <c r="K83" s="5"/>
    </row>
    <row r="84" spans="2:11" ht="43.5" customHeight="1">
      <c r="B84" s="3"/>
      <c r="C84" s="3"/>
      <c r="D84" s="51" t="s">
        <v>155</v>
      </c>
      <c r="E84" s="51"/>
      <c r="F84" s="52" t="s">
        <v>156</v>
      </c>
      <c r="G84" s="52"/>
      <c r="H84" s="52"/>
      <c r="I84" s="5" t="s">
        <v>175</v>
      </c>
      <c r="J84" s="5">
        <v>76036</v>
      </c>
      <c r="K84" s="5">
        <f t="shared" si="1"/>
        <v>50.00065759189847</v>
      </c>
    </row>
    <row r="85" spans="2:11" s="27" customFormat="1" ht="13.5" customHeight="1">
      <c r="B85" s="28"/>
      <c r="C85" s="23" t="s">
        <v>176</v>
      </c>
      <c r="D85" s="49"/>
      <c r="E85" s="49"/>
      <c r="F85" s="50" t="s">
        <v>177</v>
      </c>
      <c r="G85" s="50"/>
      <c r="H85" s="50"/>
      <c r="I85" s="29" t="s">
        <v>178</v>
      </c>
      <c r="J85" s="29">
        <f>J86</f>
        <v>1264</v>
      </c>
      <c r="K85" s="29">
        <f t="shared" si="1"/>
        <v>36.114285714285714</v>
      </c>
    </row>
    <row r="86" spans="2:11" ht="15" customHeight="1">
      <c r="B86" s="3"/>
      <c r="C86" s="3"/>
      <c r="D86" s="51" t="s">
        <v>53</v>
      </c>
      <c r="E86" s="51"/>
      <c r="F86" s="52" t="s">
        <v>54</v>
      </c>
      <c r="G86" s="52"/>
      <c r="H86" s="52"/>
      <c r="I86" s="5" t="s">
        <v>178</v>
      </c>
      <c r="J86" s="5">
        <v>1264</v>
      </c>
      <c r="K86" s="5">
        <f t="shared" si="1"/>
        <v>36.114285714285714</v>
      </c>
    </row>
    <row r="87" spans="2:11" s="27" customFormat="1" ht="18.75" customHeight="1">
      <c r="B87" s="28"/>
      <c r="C87" s="23" t="s">
        <v>179</v>
      </c>
      <c r="D87" s="49"/>
      <c r="E87" s="49"/>
      <c r="F87" s="50" t="s">
        <v>180</v>
      </c>
      <c r="G87" s="50"/>
      <c r="H87" s="50"/>
      <c r="I87" s="29" t="s">
        <v>181</v>
      </c>
      <c r="J87" s="29">
        <f>SUM(J88:J89)</f>
        <v>835.51</v>
      </c>
      <c r="K87" s="29">
        <f t="shared" si="1"/>
        <v>46.41722222222222</v>
      </c>
    </row>
    <row r="88" spans="2:11" ht="15" customHeight="1">
      <c r="B88" s="3"/>
      <c r="C88" s="3"/>
      <c r="D88" s="51" t="s">
        <v>43</v>
      </c>
      <c r="E88" s="51"/>
      <c r="F88" s="52" t="s">
        <v>44</v>
      </c>
      <c r="G88" s="52"/>
      <c r="H88" s="52"/>
      <c r="I88" s="5" t="s">
        <v>182</v>
      </c>
      <c r="J88" s="5">
        <v>125.05</v>
      </c>
      <c r="K88" s="5">
        <f t="shared" si="1"/>
        <v>20.841666666666665</v>
      </c>
    </row>
    <row r="89" spans="2:11" ht="15" customHeight="1">
      <c r="B89" s="3"/>
      <c r="C89" s="3"/>
      <c r="D89" s="51" t="s">
        <v>45</v>
      </c>
      <c r="E89" s="51"/>
      <c r="F89" s="52" t="s">
        <v>46</v>
      </c>
      <c r="G89" s="52"/>
      <c r="H89" s="52"/>
      <c r="I89" s="5" t="s">
        <v>183</v>
      </c>
      <c r="J89" s="5">
        <v>710.46</v>
      </c>
      <c r="K89" s="5">
        <f t="shared" si="1"/>
        <v>59.205000000000005</v>
      </c>
    </row>
    <row r="90" spans="2:11" s="27" customFormat="1" ht="13.5" customHeight="1">
      <c r="B90" s="23" t="s">
        <v>184</v>
      </c>
      <c r="C90" s="28"/>
      <c r="D90" s="49"/>
      <c r="E90" s="49"/>
      <c r="F90" s="50" t="s">
        <v>185</v>
      </c>
      <c r="G90" s="50"/>
      <c r="H90" s="50"/>
      <c r="I90" s="29" t="s">
        <v>186</v>
      </c>
      <c r="J90" s="29">
        <f>J91+J93+J96+J99+J101+J103+J105+J108+J110</f>
        <v>2119923.9299999997</v>
      </c>
      <c r="K90" s="29">
        <f t="shared" si="1"/>
        <v>46.49961061649384</v>
      </c>
    </row>
    <row r="91" spans="2:11" s="27" customFormat="1" ht="13.5" customHeight="1">
      <c r="B91" s="28"/>
      <c r="C91" s="23" t="s">
        <v>187</v>
      </c>
      <c r="D91" s="49"/>
      <c r="E91" s="49"/>
      <c r="F91" s="50" t="s">
        <v>188</v>
      </c>
      <c r="G91" s="50"/>
      <c r="H91" s="50"/>
      <c r="I91" s="29" t="s">
        <v>189</v>
      </c>
      <c r="J91" s="29">
        <f>J92</f>
        <v>634951</v>
      </c>
      <c r="K91" s="29">
        <f t="shared" si="1"/>
        <v>28.987941455361742</v>
      </c>
    </row>
    <row r="92" spans="2:11" ht="82.5" customHeight="1">
      <c r="B92" s="3"/>
      <c r="C92" s="3"/>
      <c r="D92" s="51" t="s">
        <v>190</v>
      </c>
      <c r="E92" s="51"/>
      <c r="F92" s="52" t="s">
        <v>191</v>
      </c>
      <c r="G92" s="52"/>
      <c r="H92" s="52"/>
      <c r="I92" s="5" t="s">
        <v>189</v>
      </c>
      <c r="J92" s="5">
        <v>634951</v>
      </c>
      <c r="K92" s="5">
        <f t="shared" si="1"/>
        <v>28.987941455361742</v>
      </c>
    </row>
    <row r="93" spans="2:11" s="27" customFormat="1" ht="48" customHeight="1">
      <c r="B93" s="28"/>
      <c r="C93" s="23" t="s">
        <v>192</v>
      </c>
      <c r="D93" s="49"/>
      <c r="E93" s="49"/>
      <c r="F93" s="50" t="s">
        <v>193</v>
      </c>
      <c r="G93" s="50"/>
      <c r="H93" s="50"/>
      <c r="I93" s="29" t="s">
        <v>194</v>
      </c>
      <c r="J93" s="29">
        <f>SUM(J94:J95)</f>
        <v>1025335.09</v>
      </c>
      <c r="K93" s="29">
        <f t="shared" si="1"/>
        <v>58.82588009179576</v>
      </c>
    </row>
    <row r="94" spans="2:11" ht="54" customHeight="1">
      <c r="B94" s="3"/>
      <c r="C94" s="3"/>
      <c r="D94" s="51" t="s">
        <v>16</v>
      </c>
      <c r="E94" s="51"/>
      <c r="F94" s="52" t="s">
        <v>17</v>
      </c>
      <c r="G94" s="52"/>
      <c r="H94" s="52"/>
      <c r="I94" s="5" t="s">
        <v>195</v>
      </c>
      <c r="J94" s="5">
        <v>1024000</v>
      </c>
      <c r="K94" s="5">
        <f t="shared" si="1"/>
        <v>59.08828620888632</v>
      </c>
    </row>
    <row r="95" spans="2:11" ht="43.5" customHeight="1">
      <c r="B95" s="3"/>
      <c r="C95" s="3"/>
      <c r="D95" s="51" t="s">
        <v>196</v>
      </c>
      <c r="E95" s="51"/>
      <c r="F95" s="52" t="s">
        <v>197</v>
      </c>
      <c r="G95" s="52"/>
      <c r="H95" s="52"/>
      <c r="I95" s="5" t="s">
        <v>20</v>
      </c>
      <c r="J95" s="5">
        <v>1335.09</v>
      </c>
      <c r="K95" s="5">
        <f t="shared" si="1"/>
        <v>13.3509</v>
      </c>
    </row>
    <row r="96" spans="2:11" s="27" customFormat="1" ht="62.25" customHeight="1">
      <c r="B96" s="28"/>
      <c r="C96" s="23" t="s">
        <v>198</v>
      </c>
      <c r="D96" s="49"/>
      <c r="E96" s="49"/>
      <c r="F96" s="50" t="s">
        <v>199</v>
      </c>
      <c r="G96" s="50"/>
      <c r="H96" s="50"/>
      <c r="I96" s="29" t="s">
        <v>200</v>
      </c>
      <c r="J96" s="29">
        <f>SUM(J97:J98)</f>
        <v>25145</v>
      </c>
      <c r="K96" s="29">
        <f t="shared" si="1"/>
        <v>57.99123616236162</v>
      </c>
    </row>
    <row r="97" spans="2:11" ht="54" customHeight="1">
      <c r="B97" s="3"/>
      <c r="C97" s="3"/>
      <c r="D97" s="51" t="s">
        <v>16</v>
      </c>
      <c r="E97" s="51"/>
      <c r="F97" s="52" t="s">
        <v>17</v>
      </c>
      <c r="G97" s="52"/>
      <c r="H97" s="52"/>
      <c r="I97" s="5" t="s">
        <v>201</v>
      </c>
      <c r="J97" s="5">
        <v>11060</v>
      </c>
      <c r="K97" s="5">
        <f t="shared" si="1"/>
        <v>63.70967741935484</v>
      </c>
    </row>
    <row r="98" spans="2:11" ht="43.5" customHeight="1">
      <c r="B98" s="3"/>
      <c r="C98" s="3"/>
      <c r="D98" s="51" t="s">
        <v>155</v>
      </c>
      <c r="E98" s="51"/>
      <c r="F98" s="52" t="s">
        <v>156</v>
      </c>
      <c r="G98" s="52"/>
      <c r="H98" s="52"/>
      <c r="I98" s="5" t="s">
        <v>202</v>
      </c>
      <c r="J98" s="5">
        <v>14085</v>
      </c>
      <c r="K98" s="5">
        <f t="shared" si="1"/>
        <v>54.17307692307693</v>
      </c>
    </row>
    <row r="99" spans="2:11" s="27" customFormat="1" ht="18.75" customHeight="1">
      <c r="B99" s="28"/>
      <c r="C99" s="23" t="s">
        <v>203</v>
      </c>
      <c r="D99" s="49"/>
      <c r="E99" s="49"/>
      <c r="F99" s="50" t="s">
        <v>204</v>
      </c>
      <c r="G99" s="50"/>
      <c r="H99" s="50"/>
      <c r="I99" s="29" t="s">
        <v>205</v>
      </c>
      <c r="J99" s="29">
        <f>J100</f>
        <v>124250</v>
      </c>
      <c r="K99" s="29">
        <f t="shared" si="1"/>
        <v>86.88811188811188</v>
      </c>
    </row>
    <row r="100" spans="2:11" ht="43.5" customHeight="1">
      <c r="B100" s="3"/>
      <c r="C100" s="3"/>
      <c r="D100" s="51" t="s">
        <v>155</v>
      </c>
      <c r="E100" s="51"/>
      <c r="F100" s="52" t="s">
        <v>156</v>
      </c>
      <c r="G100" s="52"/>
      <c r="H100" s="52"/>
      <c r="I100" s="5" t="s">
        <v>205</v>
      </c>
      <c r="J100" s="5">
        <v>124250</v>
      </c>
      <c r="K100" s="5">
        <f t="shared" si="1"/>
        <v>86.88811188811188</v>
      </c>
    </row>
    <row r="101" spans="2:11" s="27" customFormat="1" ht="13.5" customHeight="1">
      <c r="B101" s="28"/>
      <c r="C101" s="23" t="s">
        <v>206</v>
      </c>
      <c r="D101" s="49"/>
      <c r="E101" s="49"/>
      <c r="F101" s="50" t="s">
        <v>207</v>
      </c>
      <c r="G101" s="50"/>
      <c r="H101" s="50"/>
      <c r="I101" s="29" t="s">
        <v>208</v>
      </c>
      <c r="J101" s="29">
        <f>J102</f>
        <v>1157.37</v>
      </c>
      <c r="K101" s="29">
        <f t="shared" si="1"/>
        <v>100</v>
      </c>
    </row>
    <row r="102" spans="2:11" ht="54" customHeight="1">
      <c r="B102" s="3"/>
      <c r="C102" s="3"/>
      <c r="D102" s="51" t="s">
        <v>16</v>
      </c>
      <c r="E102" s="51"/>
      <c r="F102" s="52" t="s">
        <v>17</v>
      </c>
      <c r="G102" s="52"/>
      <c r="H102" s="52"/>
      <c r="I102" s="5" t="s">
        <v>208</v>
      </c>
      <c r="J102" s="5">
        <v>1157.37</v>
      </c>
      <c r="K102" s="5">
        <f t="shared" si="1"/>
        <v>100</v>
      </c>
    </row>
    <row r="103" spans="2:11" s="27" customFormat="1" ht="13.5" customHeight="1">
      <c r="B103" s="28"/>
      <c r="C103" s="23" t="s">
        <v>209</v>
      </c>
      <c r="D103" s="49"/>
      <c r="E103" s="49"/>
      <c r="F103" s="50" t="s">
        <v>210</v>
      </c>
      <c r="G103" s="50"/>
      <c r="H103" s="50"/>
      <c r="I103" s="29" t="s">
        <v>211</v>
      </c>
      <c r="J103" s="29">
        <f>J104</f>
        <v>156000</v>
      </c>
      <c r="K103" s="29">
        <f t="shared" si="1"/>
        <v>75</v>
      </c>
    </row>
    <row r="104" spans="2:11" ht="43.5" customHeight="1">
      <c r="B104" s="3"/>
      <c r="C104" s="3"/>
      <c r="D104" s="51" t="s">
        <v>155</v>
      </c>
      <c r="E104" s="51"/>
      <c r="F104" s="52" t="s">
        <v>156</v>
      </c>
      <c r="G104" s="52"/>
      <c r="H104" s="52"/>
      <c r="I104" s="5" t="s">
        <v>211</v>
      </c>
      <c r="J104" s="5">
        <v>156000</v>
      </c>
      <c r="K104" s="5">
        <f t="shared" si="1"/>
        <v>75</v>
      </c>
    </row>
    <row r="105" spans="2:11" s="27" customFormat="1" ht="13.5" customHeight="1">
      <c r="B105" s="28"/>
      <c r="C105" s="23" t="s">
        <v>212</v>
      </c>
      <c r="D105" s="49"/>
      <c r="E105" s="49"/>
      <c r="F105" s="50" t="s">
        <v>213</v>
      </c>
      <c r="G105" s="50"/>
      <c r="H105" s="50"/>
      <c r="I105" s="29" t="s">
        <v>214</v>
      </c>
      <c r="J105" s="29">
        <f>SUM(J106:J107)</f>
        <v>61170.72</v>
      </c>
      <c r="K105" s="29">
        <f t="shared" si="1"/>
        <v>52.73337931034483</v>
      </c>
    </row>
    <row r="106" spans="2:11" ht="15" customHeight="1">
      <c r="B106" s="3"/>
      <c r="C106" s="3"/>
      <c r="D106" s="51" t="s">
        <v>45</v>
      </c>
      <c r="E106" s="51"/>
      <c r="F106" s="52" t="s">
        <v>46</v>
      </c>
      <c r="G106" s="52"/>
      <c r="H106" s="52"/>
      <c r="I106" s="5" t="s">
        <v>215</v>
      </c>
      <c r="J106" s="5">
        <v>11172.72</v>
      </c>
      <c r="K106" s="5">
        <f t="shared" si="1"/>
        <v>69.8295</v>
      </c>
    </row>
    <row r="107" spans="2:11" ht="43.5" customHeight="1">
      <c r="B107" s="3"/>
      <c r="C107" s="3"/>
      <c r="D107" s="51" t="s">
        <v>155</v>
      </c>
      <c r="E107" s="51"/>
      <c r="F107" s="52" t="s">
        <v>156</v>
      </c>
      <c r="G107" s="52"/>
      <c r="H107" s="52"/>
      <c r="I107" s="5" t="s">
        <v>216</v>
      </c>
      <c r="J107" s="5">
        <v>49998</v>
      </c>
      <c r="K107" s="5">
        <f t="shared" si="1"/>
        <v>49.998</v>
      </c>
    </row>
    <row r="108" spans="2:11" s="27" customFormat="1" ht="18.75" customHeight="1">
      <c r="B108" s="28"/>
      <c r="C108" s="23" t="s">
        <v>217</v>
      </c>
      <c r="D108" s="49"/>
      <c r="E108" s="49"/>
      <c r="F108" s="50" t="s">
        <v>218</v>
      </c>
      <c r="G108" s="50"/>
      <c r="H108" s="50"/>
      <c r="I108" s="29" t="s">
        <v>219</v>
      </c>
      <c r="J108" s="29">
        <f>J109</f>
        <v>6139.75</v>
      </c>
      <c r="K108" s="29">
        <f t="shared" si="1"/>
        <v>43.855357142857144</v>
      </c>
    </row>
    <row r="109" spans="2:11" ht="15" customHeight="1">
      <c r="B109" s="3"/>
      <c r="C109" s="3"/>
      <c r="D109" s="51" t="s">
        <v>53</v>
      </c>
      <c r="E109" s="51"/>
      <c r="F109" s="52" t="s">
        <v>54</v>
      </c>
      <c r="G109" s="52"/>
      <c r="H109" s="52"/>
      <c r="I109" s="5" t="s">
        <v>219</v>
      </c>
      <c r="J109" s="5">
        <v>6139.75</v>
      </c>
      <c r="K109" s="5">
        <f t="shared" si="1"/>
        <v>43.855357142857144</v>
      </c>
    </row>
    <row r="110" spans="2:11" s="27" customFormat="1" ht="13.5" customHeight="1">
      <c r="B110" s="28"/>
      <c r="C110" s="23" t="s">
        <v>220</v>
      </c>
      <c r="D110" s="49"/>
      <c r="E110" s="49"/>
      <c r="F110" s="50" t="s">
        <v>15</v>
      </c>
      <c r="G110" s="50"/>
      <c r="H110" s="50"/>
      <c r="I110" s="29" t="s">
        <v>221</v>
      </c>
      <c r="J110" s="29">
        <f>SUM(J111:J112)</f>
        <v>85775</v>
      </c>
      <c r="K110" s="29">
        <f t="shared" si="1"/>
        <v>85.68931068931069</v>
      </c>
    </row>
    <row r="111" spans="2:11" ht="54" customHeight="1">
      <c r="B111" s="3"/>
      <c r="C111" s="3"/>
      <c r="D111" s="51" t="s">
        <v>16</v>
      </c>
      <c r="E111" s="51"/>
      <c r="F111" s="52" t="s">
        <v>17</v>
      </c>
      <c r="G111" s="52"/>
      <c r="H111" s="52"/>
      <c r="I111" s="5" t="s">
        <v>222</v>
      </c>
      <c r="J111" s="5">
        <v>59</v>
      </c>
      <c r="K111" s="5">
        <f t="shared" si="1"/>
        <v>59</v>
      </c>
    </row>
    <row r="112" spans="2:11" ht="43.5" customHeight="1">
      <c r="B112" s="3"/>
      <c r="C112" s="3"/>
      <c r="D112" s="51" t="s">
        <v>155</v>
      </c>
      <c r="E112" s="51"/>
      <c r="F112" s="52" t="s">
        <v>156</v>
      </c>
      <c r="G112" s="52"/>
      <c r="H112" s="52"/>
      <c r="I112" s="5" t="s">
        <v>216</v>
      </c>
      <c r="J112" s="5">
        <v>85716</v>
      </c>
      <c r="K112" s="5">
        <f t="shared" si="1"/>
        <v>85.71600000000001</v>
      </c>
    </row>
    <row r="113" spans="2:11" s="27" customFormat="1" ht="13.5" customHeight="1">
      <c r="B113" s="23" t="s">
        <v>223</v>
      </c>
      <c r="C113" s="28"/>
      <c r="D113" s="49"/>
      <c r="E113" s="49"/>
      <c r="F113" s="50" t="s">
        <v>224</v>
      </c>
      <c r="G113" s="50"/>
      <c r="H113" s="50"/>
      <c r="I113" s="29" t="s">
        <v>225</v>
      </c>
      <c r="J113" s="29">
        <f>J114</f>
        <v>79728</v>
      </c>
      <c r="K113" s="29">
        <f t="shared" si="1"/>
        <v>100</v>
      </c>
    </row>
    <row r="114" spans="2:11" s="27" customFormat="1" ht="13.5" customHeight="1">
      <c r="B114" s="28"/>
      <c r="C114" s="23" t="s">
        <v>226</v>
      </c>
      <c r="D114" s="49"/>
      <c r="E114" s="49"/>
      <c r="F114" s="50" t="s">
        <v>227</v>
      </c>
      <c r="G114" s="50"/>
      <c r="H114" s="50"/>
      <c r="I114" s="29" t="s">
        <v>225</v>
      </c>
      <c r="J114" s="29">
        <f>J115</f>
        <v>79728</v>
      </c>
      <c r="K114" s="29">
        <f t="shared" si="1"/>
        <v>100</v>
      </c>
    </row>
    <row r="115" spans="2:11" ht="43.5" customHeight="1">
      <c r="B115" s="3"/>
      <c r="C115" s="3"/>
      <c r="D115" s="51" t="s">
        <v>155</v>
      </c>
      <c r="E115" s="51"/>
      <c r="F115" s="52" t="s">
        <v>156</v>
      </c>
      <c r="G115" s="52"/>
      <c r="H115" s="52"/>
      <c r="I115" s="5" t="s">
        <v>225</v>
      </c>
      <c r="J115" s="5">
        <v>79728</v>
      </c>
      <c r="K115" s="5">
        <f t="shared" si="1"/>
        <v>100</v>
      </c>
    </row>
    <row r="116" spans="2:11" s="27" customFormat="1" ht="21" customHeight="1">
      <c r="B116" s="23" t="s">
        <v>228</v>
      </c>
      <c r="C116" s="28"/>
      <c r="D116" s="49"/>
      <c r="E116" s="49"/>
      <c r="F116" s="50" t="s">
        <v>229</v>
      </c>
      <c r="G116" s="50"/>
      <c r="H116" s="50"/>
      <c r="I116" s="29" t="s">
        <v>230</v>
      </c>
      <c r="J116" s="29">
        <f>J117+J121+J124</f>
        <v>456225.50000000006</v>
      </c>
      <c r="K116" s="29">
        <f t="shared" si="1"/>
        <v>62.479526157217215</v>
      </c>
    </row>
    <row r="117" spans="2:11" s="27" customFormat="1" ht="13.5" customHeight="1">
      <c r="B117" s="28"/>
      <c r="C117" s="23" t="s">
        <v>231</v>
      </c>
      <c r="D117" s="49"/>
      <c r="E117" s="49"/>
      <c r="F117" s="50" t="s">
        <v>232</v>
      </c>
      <c r="G117" s="50"/>
      <c r="H117" s="50"/>
      <c r="I117" s="29" t="s">
        <v>233</v>
      </c>
      <c r="J117" s="29">
        <f>SUM(J118:J120)</f>
        <v>441163.89</v>
      </c>
      <c r="K117" s="29">
        <f t="shared" si="1"/>
        <v>61.70124335664335</v>
      </c>
    </row>
    <row r="118" spans="2:11" ht="34.5" customHeight="1">
      <c r="B118" s="3"/>
      <c r="C118" s="3"/>
      <c r="D118" s="51" t="s">
        <v>126</v>
      </c>
      <c r="E118" s="51"/>
      <c r="F118" s="52" t="s">
        <v>127</v>
      </c>
      <c r="G118" s="52"/>
      <c r="H118" s="52"/>
      <c r="I118" s="5" t="s">
        <v>234</v>
      </c>
      <c r="J118" s="5">
        <v>293975.34</v>
      </c>
      <c r="K118" s="5">
        <f t="shared" si="1"/>
        <v>48.192678688524595</v>
      </c>
    </row>
    <row r="119" spans="2:11" ht="34.5" customHeight="1">
      <c r="B119" s="3"/>
      <c r="C119" s="3"/>
      <c r="D119" s="15" t="s">
        <v>39</v>
      </c>
      <c r="E119" s="14"/>
      <c r="F119" s="52" t="s">
        <v>40</v>
      </c>
      <c r="G119" s="52"/>
      <c r="H119" s="52"/>
      <c r="I119" s="5">
        <v>0</v>
      </c>
      <c r="J119" s="5">
        <v>81.2</v>
      </c>
      <c r="K119" s="5"/>
    </row>
    <row r="120" spans="2:11" ht="15" customHeight="1">
      <c r="B120" s="3"/>
      <c r="C120" s="3"/>
      <c r="D120" s="51" t="s">
        <v>45</v>
      </c>
      <c r="E120" s="51"/>
      <c r="F120" s="52" t="s">
        <v>46</v>
      </c>
      <c r="G120" s="52"/>
      <c r="H120" s="52"/>
      <c r="I120" s="5" t="s">
        <v>235</v>
      </c>
      <c r="J120" s="5">
        <v>147107.35</v>
      </c>
      <c r="K120" s="5">
        <f t="shared" si="1"/>
        <v>140.1022380952381</v>
      </c>
    </row>
    <row r="121" spans="2:11" s="27" customFormat="1" ht="29.25" customHeight="1">
      <c r="B121" s="28"/>
      <c r="C121" s="23" t="s">
        <v>236</v>
      </c>
      <c r="D121" s="49"/>
      <c r="E121" s="49"/>
      <c r="F121" s="50" t="s">
        <v>237</v>
      </c>
      <c r="G121" s="50"/>
      <c r="H121" s="50"/>
      <c r="I121" s="29" t="s">
        <v>238</v>
      </c>
      <c r="J121" s="29">
        <f>SUM(J122:J123)</f>
        <v>14975.33</v>
      </c>
      <c r="K121" s="29">
        <f t="shared" si="1"/>
        <v>98.52190789473684</v>
      </c>
    </row>
    <row r="122" spans="2:11" ht="15" customHeight="1">
      <c r="B122" s="3"/>
      <c r="C122" s="3"/>
      <c r="D122" s="51" t="s">
        <v>39</v>
      </c>
      <c r="E122" s="51"/>
      <c r="F122" s="52" t="s">
        <v>40</v>
      </c>
      <c r="G122" s="52"/>
      <c r="H122" s="52"/>
      <c r="I122" s="5" t="s">
        <v>239</v>
      </c>
      <c r="J122" s="5">
        <v>14971.88</v>
      </c>
      <c r="K122" s="5">
        <f t="shared" si="1"/>
        <v>101.84952380952382</v>
      </c>
    </row>
    <row r="123" spans="2:11" ht="15" customHeight="1">
      <c r="B123" s="3"/>
      <c r="C123" s="3"/>
      <c r="D123" s="51" t="s">
        <v>43</v>
      </c>
      <c r="E123" s="51"/>
      <c r="F123" s="52" t="s">
        <v>44</v>
      </c>
      <c r="G123" s="52"/>
      <c r="H123" s="52"/>
      <c r="I123" s="5" t="s">
        <v>240</v>
      </c>
      <c r="J123" s="5">
        <v>3.45</v>
      </c>
      <c r="K123" s="5">
        <f t="shared" si="1"/>
        <v>0.6900000000000001</v>
      </c>
    </row>
    <row r="124" spans="2:11" s="27" customFormat="1" ht="33" customHeight="1">
      <c r="B124" s="28"/>
      <c r="C124" s="23" t="s">
        <v>291</v>
      </c>
      <c r="D124" s="32"/>
      <c r="E124" s="33"/>
      <c r="F124" s="34" t="s">
        <v>294</v>
      </c>
      <c r="G124" s="35"/>
      <c r="H124" s="36"/>
      <c r="I124" s="29"/>
      <c r="J124" s="29">
        <f>J125</f>
        <v>86.28</v>
      </c>
      <c r="K124" s="29"/>
    </row>
    <row r="125" spans="2:11" ht="15" customHeight="1">
      <c r="B125" s="3"/>
      <c r="C125" s="3"/>
      <c r="D125" s="15" t="s">
        <v>292</v>
      </c>
      <c r="E125" s="14"/>
      <c r="F125" s="12" t="s">
        <v>295</v>
      </c>
      <c r="G125" s="13"/>
      <c r="H125" s="10"/>
      <c r="I125" s="5">
        <v>0</v>
      </c>
      <c r="J125" s="26">
        <v>86.28</v>
      </c>
      <c r="K125" s="5"/>
    </row>
    <row r="126" spans="2:11" s="27" customFormat="1" ht="13.5" customHeight="1">
      <c r="B126" s="23" t="s">
        <v>241</v>
      </c>
      <c r="C126" s="28"/>
      <c r="D126" s="49"/>
      <c r="E126" s="49"/>
      <c r="F126" s="50" t="s">
        <v>242</v>
      </c>
      <c r="G126" s="50"/>
      <c r="H126" s="50"/>
      <c r="I126" s="29" t="s">
        <v>243</v>
      </c>
      <c r="J126" s="31">
        <f>J127+J131</f>
        <v>6585.35</v>
      </c>
      <c r="K126" s="29">
        <f t="shared" si="1"/>
        <v>18.815285714285714</v>
      </c>
    </row>
    <row r="127" spans="2:11" s="27" customFormat="1" ht="13.5" customHeight="1">
      <c r="B127" s="28"/>
      <c r="C127" s="23" t="s">
        <v>244</v>
      </c>
      <c r="D127" s="49"/>
      <c r="E127" s="49"/>
      <c r="F127" s="50" t="s">
        <v>245</v>
      </c>
      <c r="G127" s="50"/>
      <c r="H127" s="50"/>
      <c r="I127" s="29" t="s">
        <v>20</v>
      </c>
      <c r="J127" s="31">
        <f>SUM(J128:J130)</f>
        <v>4545.35</v>
      </c>
      <c r="K127" s="29">
        <f t="shared" si="1"/>
        <v>45.453500000000005</v>
      </c>
    </row>
    <row r="128" spans="2:11" ht="18" customHeight="1">
      <c r="B128" s="3"/>
      <c r="C128" s="2"/>
      <c r="D128" s="18" t="s">
        <v>39</v>
      </c>
      <c r="E128" s="17"/>
      <c r="F128" s="52" t="s">
        <v>40</v>
      </c>
      <c r="G128" s="52"/>
      <c r="H128" s="52"/>
      <c r="I128" s="5">
        <v>0</v>
      </c>
      <c r="J128" s="26">
        <v>11.6</v>
      </c>
      <c r="K128" s="5"/>
    </row>
    <row r="129" spans="2:11" ht="54" customHeight="1">
      <c r="B129" s="3"/>
      <c r="C129" s="3"/>
      <c r="D129" s="51" t="s">
        <v>22</v>
      </c>
      <c r="E129" s="51"/>
      <c r="F129" s="52" t="s">
        <v>23</v>
      </c>
      <c r="G129" s="52"/>
      <c r="H129" s="52"/>
      <c r="I129" s="5" t="s">
        <v>20</v>
      </c>
      <c r="J129" s="26">
        <v>4507.4</v>
      </c>
      <c r="K129" s="5">
        <f t="shared" si="1"/>
        <v>45.074</v>
      </c>
    </row>
    <row r="130" spans="2:11" ht="21.75" customHeight="1">
      <c r="B130" s="3"/>
      <c r="C130" s="3"/>
      <c r="D130" s="15" t="s">
        <v>43</v>
      </c>
      <c r="E130" s="14"/>
      <c r="F130" s="52" t="s">
        <v>44</v>
      </c>
      <c r="G130" s="52"/>
      <c r="H130" s="52"/>
      <c r="I130" s="5">
        <v>0</v>
      </c>
      <c r="J130" s="26">
        <v>26.35</v>
      </c>
      <c r="K130" s="5"/>
    </row>
    <row r="131" spans="2:11" s="27" customFormat="1" ht="13.5" customHeight="1">
      <c r="B131" s="28"/>
      <c r="C131" s="23" t="s">
        <v>246</v>
      </c>
      <c r="D131" s="49"/>
      <c r="E131" s="49"/>
      <c r="F131" s="50" t="s">
        <v>15</v>
      </c>
      <c r="G131" s="50"/>
      <c r="H131" s="50"/>
      <c r="I131" s="29" t="s">
        <v>128</v>
      </c>
      <c r="J131" s="29">
        <f>J132</f>
        <v>2040</v>
      </c>
      <c r="K131" s="29">
        <f t="shared" si="1"/>
        <v>8.16</v>
      </c>
    </row>
    <row r="132" spans="2:11" ht="25.5" customHeight="1">
      <c r="B132" s="3"/>
      <c r="C132" s="3"/>
      <c r="D132" s="51" t="s">
        <v>247</v>
      </c>
      <c r="E132" s="51"/>
      <c r="F132" s="52" t="s">
        <v>248</v>
      </c>
      <c r="G132" s="52"/>
      <c r="H132" s="52"/>
      <c r="I132" s="5" t="s">
        <v>128</v>
      </c>
      <c r="J132" s="5">
        <v>2040</v>
      </c>
      <c r="K132" s="5">
        <f t="shared" si="1"/>
        <v>8.16</v>
      </c>
    </row>
    <row r="133" spans="2:11" s="27" customFormat="1" ht="13.5" customHeight="1">
      <c r="B133" s="23" t="s">
        <v>249</v>
      </c>
      <c r="C133" s="28"/>
      <c r="D133" s="49"/>
      <c r="E133" s="49"/>
      <c r="F133" s="50" t="s">
        <v>250</v>
      </c>
      <c r="G133" s="50"/>
      <c r="H133" s="50"/>
      <c r="I133" s="29" t="s">
        <v>251</v>
      </c>
      <c r="J133" s="29">
        <f>J134+J136</f>
        <v>13751.93</v>
      </c>
      <c r="K133" s="29">
        <f t="shared" si="1"/>
        <v>60.58118942731278</v>
      </c>
    </row>
    <row r="134" spans="2:11" s="27" customFormat="1" ht="13.5" customHeight="1">
      <c r="B134" s="28"/>
      <c r="C134" s="23" t="s">
        <v>252</v>
      </c>
      <c r="D134" s="49"/>
      <c r="E134" s="49"/>
      <c r="F134" s="50" t="s">
        <v>253</v>
      </c>
      <c r="G134" s="50"/>
      <c r="H134" s="50"/>
      <c r="I134" s="29" t="s">
        <v>38</v>
      </c>
      <c r="J134" s="29">
        <f>J135</f>
        <v>6068.05</v>
      </c>
      <c r="K134" s="29">
        <f t="shared" si="1"/>
        <v>40.45366666666666</v>
      </c>
    </row>
    <row r="135" spans="2:11" ht="15" customHeight="1">
      <c r="B135" s="3"/>
      <c r="C135" s="3"/>
      <c r="D135" s="51" t="s">
        <v>53</v>
      </c>
      <c r="E135" s="51"/>
      <c r="F135" s="52" t="s">
        <v>54</v>
      </c>
      <c r="G135" s="52"/>
      <c r="H135" s="52"/>
      <c r="I135" s="5" t="s">
        <v>38</v>
      </c>
      <c r="J135" s="5">
        <v>6068.05</v>
      </c>
      <c r="K135" s="5">
        <f>J135/I135*100</f>
        <v>40.45366666666666</v>
      </c>
    </row>
    <row r="136" spans="2:11" s="27" customFormat="1" ht="13.5" customHeight="1">
      <c r="B136" s="28"/>
      <c r="C136" s="23" t="s">
        <v>254</v>
      </c>
      <c r="D136" s="49"/>
      <c r="E136" s="49"/>
      <c r="F136" s="50" t="s">
        <v>255</v>
      </c>
      <c r="G136" s="50"/>
      <c r="H136" s="50"/>
      <c r="I136" s="29" t="s">
        <v>256</v>
      </c>
      <c r="J136" s="29">
        <f>J137</f>
        <v>7683.88</v>
      </c>
      <c r="K136" s="29">
        <f>J136/I136*100</f>
        <v>99.79064935064935</v>
      </c>
    </row>
    <row r="137" spans="2:11" ht="54" customHeight="1">
      <c r="B137" s="3"/>
      <c r="C137" s="3"/>
      <c r="D137" s="51" t="s">
        <v>257</v>
      </c>
      <c r="E137" s="51"/>
      <c r="F137" s="52" t="s">
        <v>258</v>
      </c>
      <c r="G137" s="52"/>
      <c r="H137" s="52"/>
      <c r="I137" s="5" t="s">
        <v>256</v>
      </c>
      <c r="J137" s="5">
        <v>7683.88</v>
      </c>
      <c r="K137" s="5">
        <f>J137/I137*100</f>
        <v>99.79064935064935</v>
      </c>
    </row>
    <row r="138" spans="2:11" ht="13.5" customHeight="1">
      <c r="B138" s="53" t="s">
        <v>9</v>
      </c>
      <c r="C138" s="53"/>
      <c r="D138" s="53"/>
      <c r="E138" s="53"/>
      <c r="F138" s="53"/>
      <c r="G138" s="54" t="s">
        <v>259</v>
      </c>
      <c r="H138" s="54"/>
      <c r="I138" s="6" t="s">
        <v>260</v>
      </c>
      <c r="J138" s="6">
        <f>J6+J9+J12+J15+J22+J26+J34+J65+J76+J90+J116+J126+J133+J113+J31</f>
        <v>10295974.769999998</v>
      </c>
      <c r="K138" s="5">
        <f>J138/I138*100</f>
        <v>53.62250562866863</v>
      </c>
    </row>
    <row r="139" spans="1:11" ht="16.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/>
      <c r="K139"/>
    </row>
    <row r="140" spans="2:13" ht="13.5" customHeight="1">
      <c r="B140" s="46" t="s">
        <v>261</v>
      </c>
      <c r="C140" s="47"/>
      <c r="D140" s="47"/>
      <c r="E140" s="47"/>
      <c r="F140" s="47"/>
      <c r="G140" s="47"/>
      <c r="H140" s="47"/>
      <c r="I140" s="47"/>
      <c r="J140" s="47"/>
      <c r="K140" s="48"/>
      <c r="M140" s="9"/>
    </row>
    <row r="141" spans="2:11" s="27" customFormat="1" ht="13.5" customHeight="1">
      <c r="B141" s="37" t="s">
        <v>24</v>
      </c>
      <c r="C141" s="38"/>
      <c r="D141" s="56"/>
      <c r="E141" s="56"/>
      <c r="F141" s="57" t="s">
        <v>25</v>
      </c>
      <c r="G141" s="57"/>
      <c r="H141" s="57"/>
      <c r="I141" s="39" t="s">
        <v>262</v>
      </c>
      <c r="J141" s="39">
        <f>J142</f>
        <v>29999.7</v>
      </c>
      <c r="K141" s="39">
        <f aca="true" t="shared" si="2" ref="K141:K166">J141/I141*100</f>
        <v>99.99900000000001</v>
      </c>
    </row>
    <row r="142" spans="2:11" s="27" customFormat="1" ht="13.5" customHeight="1">
      <c r="B142" s="28"/>
      <c r="C142" s="23" t="s">
        <v>27</v>
      </c>
      <c r="D142" s="49"/>
      <c r="E142" s="49"/>
      <c r="F142" s="50" t="s">
        <v>28</v>
      </c>
      <c r="G142" s="50"/>
      <c r="H142" s="50"/>
      <c r="I142" s="29" t="s">
        <v>262</v>
      </c>
      <c r="J142" s="29">
        <f>J143</f>
        <v>29999.7</v>
      </c>
      <c r="K142" s="29">
        <f t="shared" si="2"/>
        <v>99.99900000000001</v>
      </c>
    </row>
    <row r="143" spans="2:11" ht="43.5" customHeight="1">
      <c r="B143" s="3"/>
      <c r="C143" s="3"/>
      <c r="D143" s="51" t="s">
        <v>263</v>
      </c>
      <c r="E143" s="51"/>
      <c r="F143" s="52" t="s">
        <v>264</v>
      </c>
      <c r="G143" s="52"/>
      <c r="H143" s="52"/>
      <c r="I143" s="5" t="s">
        <v>262</v>
      </c>
      <c r="J143" s="5">
        <v>29999.7</v>
      </c>
      <c r="K143" s="5">
        <f t="shared" si="2"/>
        <v>99.99900000000001</v>
      </c>
    </row>
    <row r="144" spans="2:11" s="27" customFormat="1" ht="13.5" customHeight="1">
      <c r="B144" s="23" t="s">
        <v>31</v>
      </c>
      <c r="C144" s="28"/>
      <c r="D144" s="49"/>
      <c r="E144" s="49"/>
      <c r="F144" s="50" t="s">
        <v>32</v>
      </c>
      <c r="G144" s="50"/>
      <c r="H144" s="50"/>
      <c r="I144" s="29" t="s">
        <v>265</v>
      </c>
      <c r="J144" s="29">
        <f>J145</f>
        <v>50297.579999999994</v>
      </c>
      <c r="K144" s="29">
        <f t="shared" si="2"/>
        <v>13.649275440976933</v>
      </c>
    </row>
    <row r="145" spans="2:11" s="27" customFormat="1" ht="13.5" customHeight="1">
      <c r="B145" s="28"/>
      <c r="C145" s="23" t="s">
        <v>34</v>
      </c>
      <c r="D145" s="49"/>
      <c r="E145" s="49"/>
      <c r="F145" s="50" t="s">
        <v>35</v>
      </c>
      <c r="G145" s="50"/>
      <c r="H145" s="50"/>
      <c r="I145" s="29" t="s">
        <v>265</v>
      </c>
      <c r="J145" s="29">
        <f>SUM(J146:J147)</f>
        <v>50297.579999999994</v>
      </c>
      <c r="K145" s="29">
        <f t="shared" si="2"/>
        <v>13.649275440976933</v>
      </c>
    </row>
    <row r="146" spans="2:11" ht="34.5" customHeight="1">
      <c r="B146" s="3"/>
      <c r="C146" s="3"/>
      <c r="D146" s="51" t="s">
        <v>266</v>
      </c>
      <c r="E146" s="51"/>
      <c r="F146" s="52" t="s">
        <v>267</v>
      </c>
      <c r="G146" s="52"/>
      <c r="H146" s="52"/>
      <c r="I146" s="5" t="s">
        <v>268</v>
      </c>
      <c r="J146" s="5">
        <v>2448.2</v>
      </c>
      <c r="K146" s="5">
        <f t="shared" si="2"/>
        <v>97.928</v>
      </c>
    </row>
    <row r="147" spans="2:11" ht="34.5" customHeight="1">
      <c r="B147" s="3"/>
      <c r="C147" s="3"/>
      <c r="D147" s="51" t="s">
        <v>269</v>
      </c>
      <c r="E147" s="51"/>
      <c r="F147" s="52" t="s">
        <v>270</v>
      </c>
      <c r="G147" s="52"/>
      <c r="H147" s="52"/>
      <c r="I147" s="5" t="s">
        <v>271</v>
      </c>
      <c r="J147" s="5">
        <v>47849.38</v>
      </c>
      <c r="K147" s="5">
        <f t="shared" si="2"/>
        <v>13.073601092896176</v>
      </c>
    </row>
    <row r="148" spans="2:11" s="27" customFormat="1" ht="13.5" customHeight="1">
      <c r="B148" s="23" t="s">
        <v>140</v>
      </c>
      <c r="C148" s="28"/>
      <c r="D148" s="49"/>
      <c r="E148" s="49"/>
      <c r="F148" s="50" t="s">
        <v>141</v>
      </c>
      <c r="G148" s="50"/>
      <c r="H148" s="50"/>
      <c r="I148" s="29" t="s">
        <v>128</v>
      </c>
      <c r="J148" s="29">
        <f>J149</f>
        <v>0</v>
      </c>
      <c r="K148" s="29">
        <f t="shared" si="2"/>
        <v>0</v>
      </c>
    </row>
    <row r="149" spans="2:11" s="27" customFormat="1" ht="13.5" customHeight="1">
      <c r="B149" s="28"/>
      <c r="C149" s="23" t="s">
        <v>151</v>
      </c>
      <c r="D149" s="49"/>
      <c r="E149" s="49"/>
      <c r="F149" s="50" t="s">
        <v>152</v>
      </c>
      <c r="G149" s="50"/>
      <c r="H149" s="50"/>
      <c r="I149" s="29" t="s">
        <v>128</v>
      </c>
      <c r="J149" s="29">
        <f>J150</f>
        <v>0</v>
      </c>
      <c r="K149" s="29">
        <f t="shared" si="2"/>
        <v>0</v>
      </c>
    </row>
    <row r="150" spans="2:11" ht="43.5" customHeight="1">
      <c r="B150" s="3"/>
      <c r="C150" s="3"/>
      <c r="D150" s="51" t="s">
        <v>272</v>
      </c>
      <c r="E150" s="51"/>
      <c r="F150" s="52" t="s">
        <v>273</v>
      </c>
      <c r="G150" s="52"/>
      <c r="H150" s="52"/>
      <c r="I150" s="5" t="s">
        <v>128</v>
      </c>
      <c r="J150" s="5">
        <v>0</v>
      </c>
      <c r="K150" s="5">
        <f t="shared" si="2"/>
        <v>0</v>
      </c>
    </row>
    <row r="151" spans="2:11" s="27" customFormat="1" ht="20.25" customHeight="1">
      <c r="B151" s="23" t="s">
        <v>161</v>
      </c>
      <c r="C151" s="23"/>
      <c r="D151" s="32"/>
      <c r="E151" s="33"/>
      <c r="F151" s="34" t="s">
        <v>162</v>
      </c>
      <c r="G151" s="35"/>
      <c r="H151" s="36"/>
      <c r="I151" s="29">
        <v>0</v>
      </c>
      <c r="J151" s="29">
        <f>J152</f>
        <v>706.5</v>
      </c>
      <c r="K151" s="29"/>
    </row>
    <row r="152" spans="2:11" s="27" customFormat="1" ht="19.5" customHeight="1">
      <c r="B152" s="23"/>
      <c r="C152" s="23" t="s">
        <v>164</v>
      </c>
      <c r="D152" s="32"/>
      <c r="E152" s="33"/>
      <c r="F152" s="34" t="s">
        <v>165</v>
      </c>
      <c r="G152" s="35"/>
      <c r="H152" s="36"/>
      <c r="I152" s="29">
        <v>0</v>
      </c>
      <c r="J152" s="29">
        <f>J153</f>
        <v>706.5</v>
      </c>
      <c r="K152" s="29"/>
    </row>
    <row r="153" spans="2:11" ht="25.5" customHeight="1">
      <c r="B153" s="19"/>
      <c r="C153" s="19"/>
      <c r="D153" s="18" t="s">
        <v>290</v>
      </c>
      <c r="E153" s="17"/>
      <c r="F153" s="12" t="s">
        <v>293</v>
      </c>
      <c r="G153" s="13"/>
      <c r="H153" s="10"/>
      <c r="I153" s="5">
        <v>0</v>
      </c>
      <c r="J153" s="26">
        <v>706.5</v>
      </c>
      <c r="K153" s="5"/>
    </row>
    <row r="154" spans="2:11" s="27" customFormat="1" ht="21" customHeight="1">
      <c r="B154" s="23" t="s">
        <v>228</v>
      </c>
      <c r="C154" s="28"/>
      <c r="D154" s="49"/>
      <c r="E154" s="49"/>
      <c r="F154" s="50" t="s">
        <v>229</v>
      </c>
      <c r="G154" s="50"/>
      <c r="H154" s="50"/>
      <c r="I154" s="29" t="s">
        <v>274</v>
      </c>
      <c r="J154" s="29">
        <f>J156</f>
        <v>324105</v>
      </c>
      <c r="K154" s="29">
        <f t="shared" si="2"/>
        <v>99.72461538461539</v>
      </c>
    </row>
    <row r="155" spans="2:11" ht="56.25" customHeight="1">
      <c r="B155" s="2"/>
      <c r="C155" s="3"/>
      <c r="D155" s="58"/>
      <c r="E155" s="58"/>
      <c r="F155" s="52" t="s">
        <v>13</v>
      </c>
      <c r="G155" s="52"/>
      <c r="H155" s="52"/>
      <c r="I155" s="5" t="s">
        <v>274</v>
      </c>
      <c r="J155" s="5">
        <v>324105</v>
      </c>
      <c r="K155" s="5">
        <f t="shared" si="2"/>
        <v>99.72461538461539</v>
      </c>
    </row>
    <row r="156" spans="2:11" s="27" customFormat="1" ht="13.5" customHeight="1">
      <c r="B156" s="28"/>
      <c r="C156" s="23" t="s">
        <v>231</v>
      </c>
      <c r="D156" s="49"/>
      <c r="E156" s="49"/>
      <c r="F156" s="50" t="s">
        <v>232</v>
      </c>
      <c r="G156" s="50"/>
      <c r="H156" s="50"/>
      <c r="I156" s="29" t="s">
        <v>274</v>
      </c>
      <c r="J156" s="29">
        <f>J158</f>
        <v>324105</v>
      </c>
      <c r="K156" s="29">
        <f t="shared" si="2"/>
        <v>99.72461538461539</v>
      </c>
    </row>
    <row r="157" spans="2:11" ht="48.75" customHeight="1">
      <c r="B157" s="3"/>
      <c r="C157" s="2"/>
      <c r="D157" s="58"/>
      <c r="E157" s="58"/>
      <c r="F157" s="52" t="s">
        <v>13</v>
      </c>
      <c r="G157" s="52"/>
      <c r="H157" s="52"/>
      <c r="I157" s="5" t="s">
        <v>274</v>
      </c>
      <c r="J157" s="5">
        <v>324105</v>
      </c>
      <c r="K157" s="5">
        <f t="shared" si="2"/>
        <v>99.72461538461539</v>
      </c>
    </row>
    <row r="158" spans="2:11" ht="72.75" customHeight="1">
      <c r="B158" s="3"/>
      <c r="C158" s="3"/>
      <c r="D158" s="51" t="s">
        <v>275</v>
      </c>
      <c r="E158" s="51"/>
      <c r="F158" s="59" t="s">
        <v>276</v>
      </c>
      <c r="G158" s="59"/>
      <c r="H158" s="59"/>
      <c r="I158" s="5" t="s">
        <v>274</v>
      </c>
      <c r="J158" s="5">
        <v>324105</v>
      </c>
      <c r="K158" s="5">
        <f t="shared" si="2"/>
        <v>99.72461538461539</v>
      </c>
    </row>
    <row r="159" spans="2:11" s="27" customFormat="1" ht="13.5" customHeight="1">
      <c r="B159" s="23" t="s">
        <v>241</v>
      </c>
      <c r="C159" s="28"/>
      <c r="D159" s="49"/>
      <c r="E159" s="49"/>
      <c r="F159" s="50" t="s">
        <v>242</v>
      </c>
      <c r="G159" s="50"/>
      <c r="H159" s="50"/>
      <c r="I159" s="29" t="s">
        <v>277</v>
      </c>
      <c r="J159" s="29">
        <f>J161</f>
        <v>756884.66</v>
      </c>
      <c r="K159" s="29">
        <f t="shared" si="2"/>
        <v>95.09975184857109</v>
      </c>
    </row>
    <row r="160" spans="2:11" ht="42.75" customHeight="1">
      <c r="B160" s="2"/>
      <c r="C160" s="3"/>
      <c r="D160" s="58"/>
      <c r="E160" s="58"/>
      <c r="F160" s="52" t="s">
        <v>13</v>
      </c>
      <c r="G160" s="52"/>
      <c r="H160" s="52"/>
      <c r="I160" s="5" t="s">
        <v>278</v>
      </c>
      <c r="J160" s="5">
        <v>756884.66</v>
      </c>
      <c r="K160" s="5">
        <f t="shared" si="2"/>
        <v>99.99995507904107</v>
      </c>
    </row>
    <row r="161" spans="2:11" s="27" customFormat="1" ht="13.5" customHeight="1">
      <c r="B161" s="28"/>
      <c r="C161" s="23" t="s">
        <v>279</v>
      </c>
      <c r="D161" s="49"/>
      <c r="E161" s="49"/>
      <c r="F161" s="50" t="s">
        <v>280</v>
      </c>
      <c r="G161" s="50"/>
      <c r="H161" s="50"/>
      <c r="I161" s="29" t="s">
        <v>277</v>
      </c>
      <c r="J161" s="29">
        <f>SUM(J163:J164)</f>
        <v>756884.66</v>
      </c>
      <c r="K161" s="29">
        <f t="shared" si="2"/>
        <v>95.09975184857109</v>
      </c>
    </row>
    <row r="162" spans="2:11" ht="50.25" customHeight="1">
      <c r="B162" s="3"/>
      <c r="C162" s="2"/>
      <c r="D162" s="58"/>
      <c r="E162" s="58"/>
      <c r="F162" s="52" t="s">
        <v>13</v>
      </c>
      <c r="G162" s="52"/>
      <c r="H162" s="52"/>
      <c r="I162" s="5" t="s">
        <v>278</v>
      </c>
      <c r="J162" s="5">
        <v>756884.66</v>
      </c>
      <c r="K162" s="5">
        <f t="shared" si="2"/>
        <v>99.99995507904107</v>
      </c>
    </row>
    <row r="163" spans="2:11" ht="72.75" customHeight="1">
      <c r="B163" s="3"/>
      <c r="C163" s="3"/>
      <c r="D163" s="51" t="s">
        <v>275</v>
      </c>
      <c r="E163" s="51"/>
      <c r="F163" s="59" t="s">
        <v>276</v>
      </c>
      <c r="G163" s="59"/>
      <c r="H163" s="59"/>
      <c r="I163" s="5" t="s">
        <v>278</v>
      </c>
      <c r="J163" s="5">
        <v>756884.66</v>
      </c>
      <c r="K163" s="5">
        <f t="shared" si="2"/>
        <v>99.99995507904107</v>
      </c>
    </row>
    <row r="164" spans="2:11" ht="54" customHeight="1">
      <c r="B164" s="3"/>
      <c r="C164" s="3"/>
      <c r="D164" s="51" t="s">
        <v>281</v>
      </c>
      <c r="E164" s="51"/>
      <c r="F164" s="52" t="s">
        <v>282</v>
      </c>
      <c r="G164" s="52"/>
      <c r="H164" s="52"/>
      <c r="I164" s="5" t="s">
        <v>283</v>
      </c>
      <c r="J164" s="5">
        <v>0</v>
      </c>
      <c r="K164" s="5">
        <f t="shared" si="2"/>
        <v>0</v>
      </c>
    </row>
    <row r="165" spans="2:11" ht="13.5" customHeight="1">
      <c r="B165" s="53" t="s">
        <v>261</v>
      </c>
      <c r="C165" s="53"/>
      <c r="D165" s="53"/>
      <c r="E165" s="53"/>
      <c r="F165" s="53"/>
      <c r="G165" s="54" t="s">
        <v>259</v>
      </c>
      <c r="H165" s="54"/>
      <c r="I165" s="6" t="s">
        <v>284</v>
      </c>
      <c r="J165" s="6">
        <f>J141+J144+J148+J151+J154+J159</f>
        <v>1161993.44</v>
      </c>
      <c r="K165" s="5">
        <f t="shared" si="2"/>
        <v>75.23988124722786</v>
      </c>
    </row>
    <row r="166" spans="2:11" ht="57.75" customHeight="1">
      <c r="B166" s="60"/>
      <c r="C166" s="60"/>
      <c r="D166" s="60"/>
      <c r="E166" s="60"/>
      <c r="F166" s="61" t="s">
        <v>13</v>
      </c>
      <c r="G166" s="61"/>
      <c r="H166" s="61"/>
      <c r="I166" s="7" t="s">
        <v>285</v>
      </c>
      <c r="J166" s="7">
        <f>J155+J160</f>
        <v>1080989.6600000001</v>
      </c>
      <c r="K166" s="5">
        <f t="shared" si="2"/>
        <v>99.91724259047868</v>
      </c>
    </row>
    <row r="167" spans="1:11" ht="16.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/>
      <c r="K167"/>
    </row>
    <row r="168" spans="2:11" ht="13.5" customHeight="1">
      <c r="B168" s="44" t="s">
        <v>286</v>
      </c>
      <c r="C168" s="44"/>
      <c r="D168" s="44"/>
      <c r="E168" s="44"/>
      <c r="F168" s="44"/>
      <c r="G168" s="44"/>
      <c r="H168" s="44"/>
      <c r="I168" s="8" t="s">
        <v>287</v>
      </c>
      <c r="J168" s="8">
        <f>J165+J138</f>
        <v>11457968.209999997</v>
      </c>
      <c r="K168" s="5">
        <f>J168/I168*100</f>
        <v>55.23181769253157</v>
      </c>
    </row>
    <row r="169" spans="2:11" ht="66" customHeight="1">
      <c r="B169" s="62"/>
      <c r="C169" s="62"/>
      <c r="D169" s="62"/>
      <c r="E169" s="62"/>
      <c r="F169" s="41" t="s">
        <v>288</v>
      </c>
      <c r="G169" s="41"/>
      <c r="H169" s="41"/>
      <c r="I169" s="8" t="s">
        <v>285</v>
      </c>
      <c r="J169" s="8">
        <v>1080989.66</v>
      </c>
      <c r="K169" s="5">
        <f>J169/I169*100</f>
        <v>99.91724259047865</v>
      </c>
    </row>
    <row r="170" spans="1:11" ht="5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/>
      <c r="K170"/>
    </row>
    <row r="171" spans="2:11" ht="13.5" customHeight="1">
      <c r="B171" s="42" t="s">
        <v>289</v>
      </c>
      <c r="C171" s="42"/>
      <c r="D171" s="42"/>
      <c r="E171" s="55"/>
      <c r="F171" s="55"/>
      <c r="G171" s="55"/>
      <c r="H171" s="55"/>
      <c r="I171" s="55"/>
      <c r="J171"/>
      <c r="K171"/>
    </row>
    <row r="172" spans="1:11" ht="13.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/>
      <c r="K172"/>
    </row>
    <row r="173" spans="1:11" ht="13.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/>
      <c r="K173"/>
    </row>
    <row r="176" spans="9:10" ht="12.75">
      <c r="I176" s="40"/>
      <c r="J176" s="40"/>
    </row>
  </sheetData>
  <mergeCells count="322">
    <mergeCell ref="F1:G1"/>
    <mergeCell ref="J1:K1"/>
    <mergeCell ref="B2:K2"/>
    <mergeCell ref="D3:E3"/>
    <mergeCell ref="F3:H3"/>
    <mergeCell ref="D14:E14"/>
    <mergeCell ref="F14:H14"/>
    <mergeCell ref="D79:E79"/>
    <mergeCell ref="F79:H79"/>
    <mergeCell ref="D78:E78"/>
    <mergeCell ref="F78:H78"/>
    <mergeCell ref="D75:E75"/>
    <mergeCell ref="F75:H75"/>
    <mergeCell ref="D76:E76"/>
    <mergeCell ref="F76:H76"/>
    <mergeCell ref="A173:I173"/>
    <mergeCell ref="A170:I170"/>
    <mergeCell ref="B171:D171"/>
    <mergeCell ref="E171:I171"/>
    <mergeCell ref="A172:I172"/>
    <mergeCell ref="A167:I167"/>
    <mergeCell ref="B168:H168"/>
    <mergeCell ref="B169:E169"/>
    <mergeCell ref="F169:H169"/>
    <mergeCell ref="B165:F165"/>
    <mergeCell ref="G165:H165"/>
    <mergeCell ref="B166:E166"/>
    <mergeCell ref="F166:H166"/>
    <mergeCell ref="D163:E163"/>
    <mergeCell ref="F163:H163"/>
    <mergeCell ref="D164:E164"/>
    <mergeCell ref="F164:H164"/>
    <mergeCell ref="D161:E161"/>
    <mergeCell ref="F161:H161"/>
    <mergeCell ref="D162:E162"/>
    <mergeCell ref="F162:H162"/>
    <mergeCell ref="D160:E160"/>
    <mergeCell ref="F160:H160"/>
    <mergeCell ref="D158:E158"/>
    <mergeCell ref="F158:H158"/>
    <mergeCell ref="D159:E159"/>
    <mergeCell ref="F159:H159"/>
    <mergeCell ref="D156:E156"/>
    <mergeCell ref="F156:H156"/>
    <mergeCell ref="D157:E157"/>
    <mergeCell ref="F157:H157"/>
    <mergeCell ref="D154:E154"/>
    <mergeCell ref="F154:H154"/>
    <mergeCell ref="D155:E155"/>
    <mergeCell ref="F155:H155"/>
    <mergeCell ref="D150:E150"/>
    <mergeCell ref="F150:H150"/>
    <mergeCell ref="D149:E149"/>
    <mergeCell ref="F149:H149"/>
    <mergeCell ref="D148:E148"/>
    <mergeCell ref="F148:H148"/>
    <mergeCell ref="D146:E146"/>
    <mergeCell ref="F146:H146"/>
    <mergeCell ref="D147:E147"/>
    <mergeCell ref="F147:H147"/>
    <mergeCell ref="D145:E145"/>
    <mergeCell ref="F145:H145"/>
    <mergeCell ref="D144:E144"/>
    <mergeCell ref="F144:H144"/>
    <mergeCell ref="A139:I139"/>
    <mergeCell ref="D141:E141"/>
    <mergeCell ref="F141:H141"/>
    <mergeCell ref="D143:E143"/>
    <mergeCell ref="F143:H143"/>
    <mergeCell ref="D142:E142"/>
    <mergeCell ref="F142:H142"/>
    <mergeCell ref="B138:F138"/>
    <mergeCell ref="G138:H138"/>
    <mergeCell ref="D137:E137"/>
    <mergeCell ref="F137:H137"/>
    <mergeCell ref="D135:E135"/>
    <mergeCell ref="F135:H135"/>
    <mergeCell ref="D136:E136"/>
    <mergeCell ref="F136:H136"/>
    <mergeCell ref="D134:E134"/>
    <mergeCell ref="F134:H134"/>
    <mergeCell ref="D133:E133"/>
    <mergeCell ref="F133:H133"/>
    <mergeCell ref="D132:E132"/>
    <mergeCell ref="F132:H132"/>
    <mergeCell ref="D129:E129"/>
    <mergeCell ref="F129:H129"/>
    <mergeCell ref="D131:E131"/>
    <mergeCell ref="F131:H131"/>
    <mergeCell ref="F130:H130"/>
    <mergeCell ref="D127:E127"/>
    <mergeCell ref="F127:H127"/>
    <mergeCell ref="D126:E126"/>
    <mergeCell ref="F126:H126"/>
    <mergeCell ref="D122:E122"/>
    <mergeCell ref="F122:H122"/>
    <mergeCell ref="D123:E123"/>
    <mergeCell ref="F123:H123"/>
    <mergeCell ref="D121:E121"/>
    <mergeCell ref="F121:H121"/>
    <mergeCell ref="D118:E118"/>
    <mergeCell ref="F118:H118"/>
    <mergeCell ref="D120:E120"/>
    <mergeCell ref="F120:H120"/>
    <mergeCell ref="F119:H119"/>
    <mergeCell ref="D117:E117"/>
    <mergeCell ref="F117:H117"/>
    <mergeCell ref="D116:E116"/>
    <mergeCell ref="F116:H116"/>
    <mergeCell ref="D115:E115"/>
    <mergeCell ref="F115:H115"/>
    <mergeCell ref="D114:E114"/>
    <mergeCell ref="F114:H114"/>
    <mergeCell ref="D112:E112"/>
    <mergeCell ref="F112:H112"/>
    <mergeCell ref="D113:E113"/>
    <mergeCell ref="F113:H113"/>
    <mergeCell ref="D111:E111"/>
    <mergeCell ref="F111:H111"/>
    <mergeCell ref="D109:E109"/>
    <mergeCell ref="F109:H109"/>
    <mergeCell ref="D110:E110"/>
    <mergeCell ref="F110:H110"/>
    <mergeCell ref="D108:E108"/>
    <mergeCell ref="F108:H108"/>
    <mergeCell ref="D106:E106"/>
    <mergeCell ref="F106:H106"/>
    <mergeCell ref="D107:E107"/>
    <mergeCell ref="F107:H107"/>
    <mergeCell ref="D105:E105"/>
    <mergeCell ref="F105:H105"/>
    <mergeCell ref="D104:E104"/>
    <mergeCell ref="F104:H104"/>
    <mergeCell ref="D102:E102"/>
    <mergeCell ref="F102:H102"/>
    <mergeCell ref="D103:E103"/>
    <mergeCell ref="F103:H103"/>
    <mergeCell ref="D101:E101"/>
    <mergeCell ref="F101:H101"/>
    <mergeCell ref="D100:E100"/>
    <mergeCell ref="F100:H100"/>
    <mergeCell ref="D98:E98"/>
    <mergeCell ref="F98:H98"/>
    <mergeCell ref="D99:E99"/>
    <mergeCell ref="F99:H99"/>
    <mergeCell ref="D97:E97"/>
    <mergeCell ref="F97:H97"/>
    <mergeCell ref="D95:E95"/>
    <mergeCell ref="F95:H95"/>
    <mergeCell ref="D96:E96"/>
    <mergeCell ref="F96:H96"/>
    <mergeCell ref="D94:E94"/>
    <mergeCell ref="F94:H94"/>
    <mergeCell ref="D92:E92"/>
    <mergeCell ref="F92:H92"/>
    <mergeCell ref="D93:E93"/>
    <mergeCell ref="F93:H93"/>
    <mergeCell ref="D91:E91"/>
    <mergeCell ref="F91:H91"/>
    <mergeCell ref="D90:E90"/>
    <mergeCell ref="F90:H90"/>
    <mergeCell ref="D88:E88"/>
    <mergeCell ref="F88:H88"/>
    <mergeCell ref="D89:E89"/>
    <mergeCell ref="F89:H89"/>
    <mergeCell ref="D87:E87"/>
    <mergeCell ref="F87:H87"/>
    <mergeCell ref="D86:E86"/>
    <mergeCell ref="F86:H86"/>
    <mergeCell ref="D84:E84"/>
    <mergeCell ref="F84:H84"/>
    <mergeCell ref="D85:E85"/>
    <mergeCell ref="F85:H85"/>
    <mergeCell ref="D81:E81"/>
    <mergeCell ref="F81:H81"/>
    <mergeCell ref="D82:E82"/>
    <mergeCell ref="F82:H82"/>
    <mergeCell ref="D80:E80"/>
    <mergeCell ref="F80:H80"/>
    <mergeCell ref="D77:E77"/>
    <mergeCell ref="F77:H77"/>
    <mergeCell ref="D74:E74"/>
    <mergeCell ref="F74:H74"/>
    <mergeCell ref="D72:E72"/>
    <mergeCell ref="F72:H72"/>
    <mergeCell ref="D73:E73"/>
    <mergeCell ref="F73:H73"/>
    <mergeCell ref="D71:E71"/>
    <mergeCell ref="F71:H71"/>
    <mergeCell ref="D69:E69"/>
    <mergeCell ref="F69:H69"/>
    <mergeCell ref="D70:E70"/>
    <mergeCell ref="F70:H70"/>
    <mergeCell ref="D68:E68"/>
    <mergeCell ref="F68:H68"/>
    <mergeCell ref="D67:E67"/>
    <mergeCell ref="F67:H67"/>
    <mergeCell ref="D66:E66"/>
    <mergeCell ref="F66:H66"/>
    <mergeCell ref="D64:E64"/>
    <mergeCell ref="F64:H64"/>
    <mergeCell ref="D65:E65"/>
    <mergeCell ref="F65:H65"/>
    <mergeCell ref="D63:E63"/>
    <mergeCell ref="F63:H63"/>
    <mergeCell ref="D60:E60"/>
    <mergeCell ref="F60:H60"/>
    <mergeCell ref="D62:E62"/>
    <mergeCell ref="F62:H62"/>
    <mergeCell ref="F61:H61"/>
    <mergeCell ref="D58:E58"/>
    <mergeCell ref="F58:H58"/>
    <mergeCell ref="D59:E59"/>
    <mergeCell ref="F59:H59"/>
    <mergeCell ref="D56:E56"/>
    <mergeCell ref="F56:H56"/>
    <mergeCell ref="D57:E57"/>
    <mergeCell ref="F57:H57"/>
    <mergeCell ref="D55:E55"/>
    <mergeCell ref="F55:H55"/>
    <mergeCell ref="D53:E53"/>
    <mergeCell ref="F53:H53"/>
    <mergeCell ref="D54:E54"/>
    <mergeCell ref="F54:H54"/>
    <mergeCell ref="D51:E51"/>
    <mergeCell ref="F51:H51"/>
    <mergeCell ref="D52:E52"/>
    <mergeCell ref="F52:H52"/>
    <mergeCell ref="D49:E49"/>
    <mergeCell ref="F49:H49"/>
    <mergeCell ref="D50:E50"/>
    <mergeCell ref="F50:H50"/>
    <mergeCell ref="D47:E47"/>
    <mergeCell ref="F47:H47"/>
    <mergeCell ref="D48:E48"/>
    <mergeCell ref="F48:H48"/>
    <mergeCell ref="D45:E45"/>
    <mergeCell ref="F45:H45"/>
    <mergeCell ref="D46:E46"/>
    <mergeCell ref="F46:H46"/>
    <mergeCell ref="D44:E44"/>
    <mergeCell ref="F44:H44"/>
    <mergeCell ref="D42:E42"/>
    <mergeCell ref="F42:H42"/>
    <mergeCell ref="D43:E43"/>
    <mergeCell ref="F43:H43"/>
    <mergeCell ref="D40:E40"/>
    <mergeCell ref="F40:H40"/>
    <mergeCell ref="D41:E41"/>
    <mergeCell ref="F41:H41"/>
    <mergeCell ref="D38:E38"/>
    <mergeCell ref="F38:H38"/>
    <mergeCell ref="D39:E39"/>
    <mergeCell ref="F39:H39"/>
    <mergeCell ref="D37:E37"/>
    <mergeCell ref="F37:H37"/>
    <mergeCell ref="D36:E36"/>
    <mergeCell ref="F36:H36"/>
    <mergeCell ref="D35:E35"/>
    <mergeCell ref="F35:H35"/>
    <mergeCell ref="D34:E34"/>
    <mergeCell ref="F34:H34"/>
    <mergeCell ref="D33:E33"/>
    <mergeCell ref="F33:H33"/>
    <mergeCell ref="D32:E32"/>
    <mergeCell ref="F32:H32"/>
    <mergeCell ref="D31:E31"/>
    <mergeCell ref="F31:H31"/>
    <mergeCell ref="D30:E30"/>
    <mergeCell ref="F30:H30"/>
    <mergeCell ref="D28:E28"/>
    <mergeCell ref="F28:H28"/>
    <mergeCell ref="D29:E29"/>
    <mergeCell ref="F29:H29"/>
    <mergeCell ref="D27:E27"/>
    <mergeCell ref="F27:H27"/>
    <mergeCell ref="D26:E26"/>
    <mergeCell ref="F26:H26"/>
    <mergeCell ref="D24:E24"/>
    <mergeCell ref="F24:H24"/>
    <mergeCell ref="D25:E25"/>
    <mergeCell ref="F25:H25"/>
    <mergeCell ref="D21:E21"/>
    <mergeCell ref="F21:H21"/>
    <mergeCell ref="D23:E23"/>
    <mergeCell ref="F23:H23"/>
    <mergeCell ref="D22:E22"/>
    <mergeCell ref="F22:H22"/>
    <mergeCell ref="D19:E19"/>
    <mergeCell ref="F19:H19"/>
    <mergeCell ref="D20:E20"/>
    <mergeCell ref="F20:H20"/>
    <mergeCell ref="D15:E15"/>
    <mergeCell ref="F15:H15"/>
    <mergeCell ref="F128:H128"/>
    <mergeCell ref="F83:H83"/>
    <mergeCell ref="D17:E17"/>
    <mergeCell ref="F17:H17"/>
    <mergeCell ref="D16:E16"/>
    <mergeCell ref="F16:H16"/>
    <mergeCell ref="D18:E18"/>
    <mergeCell ref="F18:H18"/>
    <mergeCell ref="D13:E13"/>
    <mergeCell ref="F13:H13"/>
    <mergeCell ref="D12:E12"/>
    <mergeCell ref="F12:H12"/>
    <mergeCell ref="D9:E9"/>
    <mergeCell ref="F9:H9"/>
    <mergeCell ref="D11:E11"/>
    <mergeCell ref="F11:H11"/>
    <mergeCell ref="D10:E10"/>
    <mergeCell ref="F10:H10"/>
    <mergeCell ref="B5:I5"/>
    <mergeCell ref="D4:E4"/>
    <mergeCell ref="F4:H4"/>
    <mergeCell ref="B140:K140"/>
    <mergeCell ref="D7:E7"/>
    <mergeCell ref="F7:H7"/>
    <mergeCell ref="D6:E6"/>
    <mergeCell ref="F6:H6"/>
    <mergeCell ref="D8:E8"/>
    <mergeCell ref="F8:H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3" r:id="rId1"/>
  <rowBreaks count="5" manualBreakCount="5">
    <brk id="28" max="255" man="1"/>
    <brk id="56" max="10" man="1"/>
    <brk id="89" max="255" man="1"/>
    <brk id="107" max="10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RyszardM</cp:lastModifiedBy>
  <cp:lastPrinted>2016-08-17T09:32:41Z</cp:lastPrinted>
  <dcterms:modified xsi:type="dcterms:W3CDTF">2016-08-17T09:32:45Z</dcterms:modified>
  <cp:category/>
  <cp:version/>
  <cp:contentType/>
  <cp:contentStatus/>
</cp:coreProperties>
</file>